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3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793\"/>
    </mc:Choice>
  </mc:AlternateContent>
  <xr:revisionPtr revIDLastSave="0" documentId="13_ncr:1_{92178B0D-E8F2-4375-8671-1936370C3C3E}" xr6:coauthVersionLast="47" xr6:coauthVersionMax="47" xr10:uidLastSave="{00000000-0000-0000-0000-000000000000}"/>
  <bookViews>
    <workbookView xWindow="888" yWindow="732" windowWidth="16224" windowHeight="12708" tabRatio="796" xr2:uid="{00000000-000D-0000-FFFF-FFFF00000000}"/>
  </bookViews>
  <sheets>
    <sheet name="Сводка затрат" sheetId="1" r:id="rId1"/>
    <sheet name="ССР" sheetId="2" r:id="rId2"/>
    <sheet name="ОСР 525-02-01" sheetId="3" r:id="rId3"/>
    <sheet name="ОСР 525-12-01" sheetId="4" r:id="rId4"/>
    <sheet name="ОСР 553-02-01" sheetId="5" r:id="rId5"/>
    <sheet name="ОСР 553-09-01" sheetId="6" r:id="rId6"/>
    <sheet name="ОСР 553-12-01" sheetId="7" r:id="rId7"/>
    <sheet name="ОСР 556-02-01" sheetId="8" r:id="rId8"/>
    <sheet name="ОСР 556-12-01" sheetId="9" r:id="rId9"/>
    <sheet name="ОСР 525-02-01(1)" sheetId="10" r:id="rId10"/>
    <sheet name="ОСР 525-09-01" sheetId="11" r:id="rId11"/>
    <sheet name="ОСР 525-12-01(1)" sheetId="12" r:id="rId12"/>
    <sheet name="Источники ЦИ" sheetId="13" r:id="rId13"/>
    <sheet name="Цена МАТ и ОБ по ТКП" sheetId="14" r:id="rId14"/>
  </sheets>
  <calcPr calcId="181029"/>
</workbook>
</file>

<file path=xl/calcChain.xml><?xml version="1.0" encoding="utf-8"?>
<calcChain xmlns="http://schemas.openxmlformats.org/spreadsheetml/2006/main">
  <c r="C29" i="1" l="1"/>
  <c r="C30" i="1" s="1"/>
  <c r="C43" i="1"/>
  <c r="H40" i="1"/>
  <c r="H39" i="1"/>
  <c r="H38" i="1"/>
  <c r="H37" i="1"/>
  <c r="H36" i="1"/>
  <c r="F75" i="2"/>
  <c r="F76" i="2" s="1"/>
  <c r="F78" i="2" s="1"/>
  <c r="F79" i="2" s="1"/>
  <c r="F80" i="2" s="1"/>
  <c r="C38" i="1" s="1"/>
  <c r="G74" i="2"/>
  <c r="G75" i="2" s="1"/>
  <c r="G76" i="2" s="1"/>
  <c r="G78" i="2" s="1"/>
  <c r="G79" i="2" s="1"/>
  <c r="G80" i="2" s="1"/>
  <c r="F74" i="2"/>
  <c r="E74" i="2"/>
  <c r="E75" i="2" s="1"/>
  <c r="E76" i="2" s="1"/>
  <c r="E78" i="2" s="1"/>
  <c r="E79" i="2" s="1"/>
  <c r="E80" i="2" s="1"/>
  <c r="D74" i="2"/>
  <c r="D75" i="2" s="1"/>
  <c r="G65" i="2"/>
  <c r="F65" i="2"/>
  <c r="E65" i="2"/>
  <c r="D65" i="2"/>
  <c r="H65" i="2" s="1"/>
  <c r="H64" i="2"/>
  <c r="G43" i="2"/>
  <c r="F43" i="2"/>
  <c r="E43" i="2"/>
  <c r="D43" i="2"/>
  <c r="H43" i="2" s="1"/>
  <c r="H42" i="2"/>
  <c r="G40" i="2"/>
  <c r="F40" i="2"/>
  <c r="E40" i="2"/>
  <c r="D40" i="2"/>
  <c r="H40" i="2" s="1"/>
  <c r="H39" i="2"/>
  <c r="G37" i="2"/>
  <c r="F37" i="2"/>
  <c r="E37" i="2"/>
  <c r="D37" i="2"/>
  <c r="H37" i="2" s="1"/>
  <c r="H36" i="2"/>
  <c r="G34" i="2"/>
  <c r="F34" i="2"/>
  <c r="E34" i="2"/>
  <c r="D34" i="2"/>
  <c r="H33" i="2"/>
  <c r="G31" i="2"/>
  <c r="F31" i="2"/>
  <c r="E31" i="2"/>
  <c r="D31" i="2"/>
  <c r="H31" i="2" s="1"/>
  <c r="H30" i="2"/>
  <c r="G23" i="2"/>
  <c r="F23" i="2"/>
  <c r="E23" i="2"/>
  <c r="D23" i="2"/>
  <c r="H22" i="2"/>
  <c r="C32" i="1" l="1"/>
  <c r="C34" i="1" s="1"/>
  <c r="H34" i="2"/>
  <c r="H23" i="2"/>
  <c r="C39" i="1"/>
  <c r="C31" i="1"/>
  <c r="D76" i="2"/>
  <c r="H75" i="2"/>
  <c r="H74" i="2"/>
  <c r="H76" i="2" l="1"/>
  <c r="D78" i="2"/>
  <c r="D79" i="2" l="1"/>
  <c r="H78" i="2"/>
  <c r="D80" i="2" l="1"/>
  <c r="H79" i="2"/>
  <c r="H80" i="2" l="1"/>
  <c r="C37" i="1"/>
  <c r="C40" i="1" s="1"/>
  <c r="C42" i="1" l="1"/>
  <c r="C44" i="1" s="1"/>
  <c r="C46" i="1" s="1"/>
  <c r="C41" i="1"/>
</calcChain>
</file>

<file path=xl/sharedStrings.xml><?xml version="1.0" encoding="utf-8"?>
<sst xmlns="http://schemas.openxmlformats.org/spreadsheetml/2006/main" count="479" uniqueCount="188">
  <si>
    <t>СВОДКА ЗАТРАТ</t>
  </si>
  <si>
    <t>P_0793</t>
  </si>
  <si>
    <t>(идентификатор инвестиционного проекта)</t>
  </si>
  <si>
    <t>(наименование стройки)</t>
  </si>
  <si>
    <t>№ п/п</t>
  </si>
  <si>
    <t>Наименование затрат</t>
  </si>
  <si>
    <t>1.1</t>
  </si>
  <si>
    <t>1.2</t>
  </si>
  <si>
    <t>1.3</t>
  </si>
  <si>
    <t>Сметная стоимость всего, в том числе:</t>
  </si>
  <si>
    <t>2.1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</si>
  <si>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</si>
  <si>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</si>
  <si>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</si>
  <si>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</si>
  <si>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</si>
  <si>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</si>
  <si>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</si>
  <si>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</si>
  <si>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</si>
  <si>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</si>
  <si>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</si>
  <si>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</si>
  <si>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</si>
  <si>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ОСР-525-02-01</t>
  </si>
  <si>
    <t>"Реконструкция ВЛ-0,4 кВ от КТП ЦАР 527/100 кВА с заменой на КТП 250 кВА " Красноярский район Самарская область.</t>
  </si>
  <si>
    <t>ОСР-553-02-01</t>
  </si>
  <si>
    <t>Монтаж (реконструкция) КТП (киоск)</t>
  </si>
  <si>
    <t>ОСР-556-02-01</t>
  </si>
  <si>
    <t>Ограждение КТП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</si>
  <si>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</si>
  <si>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</si>
  <si>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</si>
  <si>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</si>
  <si>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</si>
  <si>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</si>
  <si>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</si>
  <si>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</si>
  <si>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</si>
  <si>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</si>
  <si>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</si>
  <si>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</si>
  <si>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</si>
  <si>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332/пр_19.06.2020_Пр.1 п.39.2</t>
  </si>
  <si>
    <t>Затраты на строительство титульных ВЗиС, исп.при определении сметной стоимости строительства ОКС 2,5%</t>
  </si>
  <si>
    <t>Затраты на строительство титульных ВЗиС, исп.при определении сметной стоимости строительства ОКС 2%</t>
  </si>
  <si>
    <t>Затраты на строительство титульных ВЗиС,исп.приопределен. сметной стоимости строит. ОКС 2,5%х0,8= 2%</t>
  </si>
  <si>
    <t>Итого по Главе 8</t>
  </si>
  <si>
    <t>Итого по Главам 1-8</t>
  </si>
  <si>
    <t>Глава 9. Прочие работы и затраты</t>
  </si>
  <si>
    <t>325/пр_25.05.2021_Пр.1 п.50_Пр.4 п.67</t>
  </si>
  <si>
    <t>Дополнительные затраты при производстве работ в зимнее время по видам ОКС, 2,9 х 0, 9 = 2,61%</t>
  </si>
  <si>
    <t>ОСР-553-09-01</t>
  </si>
  <si>
    <t>Письмо Госстроя №1336-ВК/1</t>
  </si>
  <si>
    <t>Премия за ввод 2,17%</t>
  </si>
  <si>
    <t>Перебазировка спецтехники:</t>
  </si>
  <si>
    <t>Командировочные расходы:</t>
  </si>
  <si>
    <t>ОСР-525-09-01</t>
  </si>
  <si>
    <t>Пусконаладочные работы</t>
  </si>
  <si>
    <t>Письмо Госстройя №1336-ВК/1</t>
  </si>
  <si>
    <t>Перебазировка спецтехники</t>
  </si>
  <si>
    <t>Командировочные расходы</t>
  </si>
  <si>
    <t>Итого по Главе 9</t>
  </si>
  <si>
    <t>Итого по Главам 1-9</t>
  </si>
  <si>
    <t>Глава 10. Содержание службы заказчика. Строительный контроль</t>
  </si>
  <si>
    <t>Итого по Главе 10</t>
  </si>
  <si>
    <t>Итого по Главам 1-10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</si>
  <si>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</si>
  <si>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Сметв № 1</t>
  </si>
  <si>
    <t>Проектные и изыскательские работы</t>
  </si>
  <si>
    <t>Итого по сводному расчету</t>
  </si>
  <si>
    <t>Итого "Налоги и обязательные платежи"</t>
  </si>
  <si>
    <t>НДС - 20%</t>
  </si>
  <si>
    <t>№ 303-ФЗ от 3.08.2018</t>
  </si>
  <si>
    <t>Налоги и обязательные платежи</t>
  </si>
  <si>
    <t>Итого с учетом "Непредвиденные затраты"</t>
  </si>
  <si>
    <t>Итого "Непредвиденные затраты"</t>
  </si>
  <si>
    <t>Непредвиденные затраты для объектов капитального строительства производственного назначения, линейных объектов - 3%</t>
  </si>
  <si>
    <t>Приказ от 4.08.2020 № 421/пр п.179б</t>
  </si>
  <si>
    <t>Непредвиденные затраты</t>
  </si>
  <si>
    <t>Итого по Главам 1-12</t>
  </si>
  <si>
    <t>Итого по Главе 12</t>
  </si>
  <si>
    <t>ОСР-553-12-01</t>
  </si>
  <si>
    <t>ОСР-556-12-01</t>
  </si>
  <si>
    <t>Проектно изыскательские работы</t>
  </si>
  <si>
    <t>Проектные работы и изыскательские работы</t>
  </si>
  <si>
    <t>Форма № 3</t>
  </si>
  <si>
    <t>Наименование стройки</t>
  </si>
  <si>
    <t>ОБЪЕКТНЫЙ СМЕТНЫЙ РАСЧЕТ № ОСР 525-02-01</t>
  </si>
  <si>
    <t>Наименование сметы</t>
  </si>
  <si>
    <t>Наименование локальных сметных расчетов (смет), затрат</t>
  </si>
  <si>
    <t>ЛС-525-01</t>
  </si>
  <si>
    <t>ВЛИ-0,4кВ</t>
  </si>
  <si>
    <t>Итого</t>
  </si>
  <si>
    <t>ОБЪЕКТНЫЙ СМЕТНЫЙ РАСЧЕТ № ОСР 525-12-01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</si>
  <si>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</si>
  <si>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ОБЪЕКТНЫЙ СМЕТНЫЙ РАСЧЕТ № ОСР 553-02-01</t>
  </si>
  <si>
    <t>Реконструкция КТП СОК 355/100 кВА с заменой КТП Красноярский район Самарская область</t>
  </si>
  <si>
    <t>ЛС-553-02</t>
  </si>
  <si>
    <t>ОБЪЕКТНЫЙ СМЕТНЫЙ РАСЧЕТ № ОСР 553-09-01</t>
  </si>
  <si>
    <t>ЛС-553-09-02</t>
  </si>
  <si>
    <t>ПНР Замена КТП</t>
  </si>
  <si>
    <t>ОБЪЕКТНЫЙ СМЕТНЫЙ РАСЧЕТ № ОСР 553-12-01</t>
  </si>
  <si>
    <t>Проектные работы</t>
  </si>
  <si>
    <t>ОБЪЕКТНЫЙ СМЕТНЫЙ РАСЧЕТ № ОСР 556-02-01</t>
  </si>
  <si>
    <t>Реконструкция КТП КЯР 418/160 кВА с заменой КТП Красноярский район Самарская область</t>
  </si>
  <si>
    <t>ЛС-556-1</t>
  </si>
  <si>
    <t>ОБЪЕКТНЫЙ СМЕТНЫЙ РАСЧЕТ № ОСР 556-12-01</t>
  </si>
  <si>
    <t>Предпроектные работы СБЦ на инженерные изыскания для строительства Инженерно-геодезические изыскания 2004г. СБЦ на проектные работы в строительстве "Объекты энергетики."</t>
  </si>
  <si>
    <t>ОБЪЕКТНЫЙ СМЕТНЫЙ РАСЧЕТ № ОСР 525-09-01</t>
  </si>
  <si>
    <t>ЛС-525-09-01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</si>
  <si>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</si>
  <si>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</si>
  <si>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</si>
  <si>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</si>
  <si>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</si>
  <si>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</si>
  <si>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</si>
  <si>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</si>
  <si>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525-02-01</t>
  </si>
  <si>
    <t>Строительные работы</t>
  </si>
  <si>
    <t>Монтажные работы</t>
  </si>
  <si>
    <t>Оборудование</t>
  </si>
  <si>
    <t>Прочие</t>
  </si>
  <si>
    <t>шт</t>
  </si>
  <si>
    <t>Организация однофазного ввода от прибора учета, установленного в разрыв несущего провода на опоре ВЛ, к потребителю 0.23 кВ</t>
  </si>
  <si>
    <t>ОСР 553-09-01</t>
  </si>
  <si>
    <t>"Реконструкия КТП СОК 355/100 кВА с заменой КТП" Красноярский район Самарская область</t>
  </si>
  <si>
    <t>ОСР 525-12-01</t>
  </si>
  <si>
    <t>км</t>
  </si>
  <si>
    <t>Реконструкция ВЛ одноцепная</t>
  </si>
  <si>
    <t>ОСР 553-02-01</t>
  </si>
  <si>
    <t>ОСР 553-12-01</t>
  </si>
  <si>
    <t>ОСР 556-12-01</t>
  </si>
  <si>
    <t>км2</t>
  </si>
  <si>
    <t>"Реконструкция  КТП КЯР 418/160 кВА с заменой КТП" Красноярский район Самарская область</t>
  </si>
  <si>
    <t>Устройство Ограждения из панелей металлических сетчатых по железобетонным столбам</t>
  </si>
  <si>
    <t>ОСР 556-02-01</t>
  </si>
  <si>
    <t>ОСР 525-09-01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</si>
  <si>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</si>
  <si>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</si>
  <si>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</si>
  <si>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</si>
  <si>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</si>
  <si>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</si>
  <si>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</si>
  <si>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</si>
  <si>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</si>
  <si>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</si>
  <si>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</si>
  <si>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Светильник ДКУ-50W IP65</t>
  </si>
  <si>
    <t>Комплектная однотрансформаторная подстанция мощностью 100кВА,напряжением 6/0,4кВ, исполнение В-В-В</t>
  </si>
  <si>
    <t>6/0,4</t>
  </si>
  <si>
    <t>Провод СИП-2 3*95+1*95+1*25</t>
  </si>
  <si>
    <t>Стойка ж/б СНЦс-5,1-11,5</t>
  </si>
  <si>
    <t>Стойка ж/б СВ95-3</t>
  </si>
  <si>
    <t>Понижающий коэффициент</t>
  </si>
  <si>
    <t>Объектов производственного назначения, тыс. руб.</t>
  </si>
  <si>
    <t>2028 год</t>
  </si>
  <si>
    <t>Сметная стоимость:</t>
  </si>
  <si>
    <t>Письмо Минэкономразвития РФ № 35132-ПК/Д03и от 02.10.2024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</si>
  <si>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</si>
  <si>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</si>
  <si>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</si>
  <si>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</si>
  <si>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 xml:space="preserve">  оборудования</t>
  </si>
  <si>
    <t xml:space="preserve">  прочих затрат</t>
  </si>
  <si>
    <t xml:space="preserve">  НДС (20%)</t>
  </si>
  <si>
    <t>Итого, сметная стоимость в прогнозном уровне цен*)</t>
  </si>
  <si>
    <t>Итого с учётом понижающего коэффициента</t>
  </si>
  <si>
    <t>2029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</si>
  <si>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</si>
  <si>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</si>
  <si>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ФСБЦ-21.2.01.01-0038</t>
  </si>
  <si>
    <t>ФСБЦ-05.1.02.07-0066</t>
  </si>
  <si>
    <t>Исх.№313 от 17.05.2024г. "ВЭМ" п.1</t>
  </si>
  <si>
    <t>Реконструкция ВЛ-0,4 кВ от КТП НЕП 1501 10/0,4/100 кВА (протяженностью 0,58км) с заменой КТП 10/0,4/100 кВА , установка приборов учета (23 т.у.)</t>
  </si>
  <si>
    <t>Реконструкция ВЛ-0,4 кВ от КТП НЕП 1501 10/0,4/100 кВА (протяженностью 0,58км) с заменой КТП 10/0,4/100 кВА , установка приборов учета (23 т.у.)</t>
  </si>
  <si>
    <t>Реконструкция ВЛ-0,4 кВ от КТП НЕП 1501 10/0,4/100 кВА (протяженностью 0,58км) с заменой КТП 10/0,4/100 кВА , установка приборов учета (23 т.у.)</t>
  </si>
  <si>
    <t>Реконструкция ВЛ-0,4 кВ от КТП НЕП 1501 10/0,4/100 кВА (протяженностью 0,58км) с заменой КТП 10/0,4/100 кВА , установка приборов учета (23 т.у.)</t>
  </si>
  <si>
    <t>Реконструкция ВЛ-0,4 кВ от КТП НЕП 1501 10/0,4/100 кВА (протяженностью 0,58км) с заменой КТП 10/0,4/100 кВА , установка приборов учета (23 т.у.)</t>
  </si>
  <si>
    <t>Реконструкция ВЛ-0,4 кВ от КТП НЕП 1501 10/0,4/100 кВА (протяженностью 0,58км) с заменой КТП 10/0,4/100 кВА , установка приборов учета (23 т.у.)</t>
  </si>
  <si>
    <t>Реконструкция ВЛ-0,4 кВ от КТП НЕП 1501 10/0,4/100 кВА (протяженностью 0,58км) с заменой КТП 10/0,4/100 кВА , установка приборов учета (23 т.у.)</t>
  </si>
  <si>
    <t>Реконструкция ВЛ-0,4 кВ от КТП НЕП 1501 10/0,4/100 кВА (протяженностью 0,58км) с заменой КТП 10/0,4/100 кВА , установка приборов учета (23 т.у.)</t>
  </si>
  <si>
    <t>Реконструкция ВЛ-0,4 кВ от КТП НЕП 1501 10/0,4/100 кВА (протяженностью 0,58км) с заменой КТП 10/0,4/100 кВА , установка приборов учета (23 т.у.)</t>
  </si>
  <si>
    <t>Реконструкция ВЛ-0,4 кВ от КТП НЕП 1501 10/0,4/100 кВА (протяженностью 0,58км) с заменой КТП 10/0,4/100 кВА , установка приборов учета (23 т.у.)</t>
  </si>
  <si>
    <t>Реконструкция ВЛ-0,4 кВ от КТП НЕП 1501 10/0,4/100 кВА (протяженностью 0,58км) с заменой КТП 10/0,4/100 кВА , установка приборов учета (23 т.у.)</t>
  </si>
  <si>
    <t>Реконструкция ВЛ-0,4 кВ от КТП НЕП 1501 10/0,4/100 кВА (протяженностью 0,58км) с заменой КТП 10/0,4/100 кВА , установка приборов учета (23 т.у.)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</si>
</sst>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3" formatCode="_-* #,##0.00_-;\-* #,##0.00_-;_-* &quot;-&quot;??_-;_-@_-"/>
    <numFmt numFmtId="164" formatCode="_-* #,##0.00\ _₽_-;\-* #,##0.00\ _₽_-;_-* &quot;-&quot;??\ _₽_-;_-@_-"/>
    <numFmt numFmtId="165" formatCode="_-* #,##0.00000\ _₽_-;\-* #,##0.00000\ _₽_-;_-* &quot;-&quot;?????\ _₽_-;_-@_-"/>
    <numFmt numFmtId="166" formatCode="###\ ###\ ###\ ##0.00"/>
    <numFmt numFmtId="167" formatCode="#,##0.00000"/>
    <numFmt numFmtId="168" formatCode="_-* #,##0.0000\ _₽_-;\-* #,##0.0000\ _₽_-;_-* &quot;-&quot;??\ _₽_-;_-@_-"/>
    <numFmt numFmtId="169" formatCode="_-* #,##0.0_-;\-* #,##0.0_-;_-* &quot;-&quot;??_-;_-@_-"/>
    <numFmt numFmtId="170" formatCode="_-* #,##0.00\ _₽_-;\-* #,##0.00\ _₽_-;_-* &quot;-&quot;?????\ _₽_-;_-@_-"/>
    <numFmt numFmtId="171" formatCode="_-* #,##0.00000000_-;\-* #,##0.00000000_-;_-* &quot;-&quot;??_-;_-@_-"/>
    <numFmt numFmtId="172" formatCode="#,##0.000000"/>
  </numFmts>
  <fonts count="19" x14ac:knownFonts="1">
    <font>
      <sz val="11"/>
      <color rgb="FF000000"/>
      <name val="Calibri"/>
      <scheme val="minor"/>
    </font>
    <font>
      <sz val="12"/>
      <color rgb="FF000000"/>
      <name val="Times New Roman"/>
    </font>
    <font>
      <i/>
      <sz val="12"/>
      <color rgb="FF000000"/>
      <name val="Times New Roman"/>
    </font>
    <font>
      <b/>
      <sz val="12"/>
      <color rgb="FF000000"/>
      <name val="Times New Roman"/>
    </font>
    <font>
      <sz val="12"/>
      <color rgb="FFFF0000"/>
      <name val="Times New Roman"/>
    </font>
    <font>
      <sz val="11"/>
      <color rgb="FF000000"/>
      <name val="Times New Roman"/>
    </font>
    <font>
      <sz val="11"/>
      <color rgb="FF000000"/>
      <name val="Arial"/>
    </font>
    <font>
      <sz val="14"/>
      <color rgb="FF000000"/>
      <name val="Times New Roman"/>
    </font>
    <font>
      <sz val="16"/>
      <color rgb="FF000000"/>
      <name val="Times New Roman"/>
    </font>
    <font>
      <b/>
      <sz val="11"/>
      <color rgb="FF000000"/>
      <name val="Times New Roman"/>
    </font>
    <font>
      <b/>
      <sz val="14"/>
      <color rgb="FF000000"/>
      <name val="Times New Roman"/>
    </font>
    <font>
      <b/>
      <sz val="20"/>
      <color rgb="FF000000"/>
      <name val="Times New Roman"/>
    </font>
    <font>
      <i/>
      <sz val="14"/>
      <color rgb="FF000000"/>
      <name val="Times New Roman"/>
    </font>
    <font>
      <sz val="11"/>
      <color rgb="FF000000"/>
      <name val="Calibri"/>
      <scheme val="minor"/>
    </font>
    <font>
      <sz val="11"/>
      <name val="Arial"/>
      <family val="1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164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14" fillId="0" borderId="0"/>
    <xf numFmtId="0" fontId="14" fillId="0" borderId="0"/>
  </cellStyleXfs>
  <cellXfs count="103"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4" fontId="1" fillId="0" borderId="1" xfId="0" applyNumberFormat="1" applyFont="1" applyBorder="1" applyAlignment="1">
      <alignment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3" fontId="1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2" fontId="1" fillId="0" borderId="0" xfId="0" applyNumberFormat="1" applyFont="1" applyAlignment="1">
      <alignment vertical="center"/>
    </xf>
    <xf numFmtId="0" fontId="6" fillId="0" borderId="0" xfId="0" applyFont="1"/>
    <xf numFmtId="165" fontId="1" fillId="0" borderId="1" xfId="0" applyNumberFormat="1" applyFont="1" applyBorder="1" applyAlignment="1">
      <alignment horizontal="center" vertical="center" wrapText="1"/>
    </xf>
    <xf numFmtId="43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6" fontId="2" fillId="0" borderId="1" xfId="0" applyNumberFormat="1" applyFont="1" applyBorder="1" applyAlignment="1">
      <alignment vertical="center" wrapText="1"/>
    </xf>
    <xf numFmtId="4" fontId="3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right" vertical="center"/>
    </xf>
    <xf numFmtId="0" fontId="5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166" fontId="1" fillId="0" borderId="1" xfId="0" applyNumberFormat="1" applyFont="1" applyBorder="1" applyAlignment="1">
      <alignment vertical="center" wrapText="1"/>
    </xf>
    <xf numFmtId="0" fontId="3" fillId="0" borderId="0" xfId="0" applyFont="1" applyAlignment="1">
      <alignment horizontal="left" vertical="center"/>
    </xf>
    <xf numFmtId="167" fontId="3" fillId="0" borderId="0" xfId="0" applyNumberFormat="1" applyFont="1" applyAlignment="1">
      <alignment horizontal="left" vertical="center"/>
    </xf>
    <xf numFmtId="49" fontId="3" fillId="0" borderId="0" xfId="0" applyNumberFormat="1" applyFont="1" applyAlignment="1">
      <alignment horizontal="center" vertical="center"/>
    </xf>
    <xf numFmtId="43" fontId="1" fillId="0" borderId="1" xfId="0" applyNumberFormat="1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2" fontId="10" fillId="0" borderId="1" xfId="0" applyNumberFormat="1" applyFont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vertical="center" wrapText="1"/>
    </xf>
    <xf numFmtId="0" fontId="7" fillId="0" borderId="0" xfId="0" applyFont="1" applyAlignment="1">
      <alignment horizontal="left" vertical="center" wrapText="1"/>
    </xf>
    <xf numFmtId="0" fontId="15" fillId="0" borderId="1" xfId="3" applyFont="1" applyBorder="1" applyAlignment="1">
      <alignment horizontal="center" vertical="center" wrapText="1"/>
    </xf>
    <xf numFmtId="0" fontId="16" fillId="0" borderId="0" xfId="4" applyFont="1" applyAlignment="1">
      <alignment vertical="center"/>
    </xf>
    <xf numFmtId="0" fontId="15" fillId="0" borderId="0" xfId="4" applyFont="1" applyAlignment="1">
      <alignment vertical="center"/>
    </xf>
    <xf numFmtId="0" fontId="15" fillId="0" borderId="1" xfId="3" applyFont="1" applyBorder="1" applyAlignment="1">
      <alignment horizontal="left" vertical="center" wrapText="1"/>
    </xf>
    <xf numFmtId="4" fontId="15" fillId="0" borderId="1" xfId="3" applyNumberFormat="1" applyFont="1" applyBorder="1" applyAlignment="1">
      <alignment horizontal="center" vertical="center" wrapText="1"/>
    </xf>
    <xf numFmtId="49" fontId="15" fillId="0" borderId="1" xfId="3" applyNumberFormat="1" applyFont="1" applyBorder="1" applyAlignment="1">
      <alignment horizontal="center" vertical="center" wrapText="1"/>
    </xf>
    <xf numFmtId="164" fontId="15" fillId="0" borderId="1" xfId="3" applyNumberFormat="1" applyFont="1" applyBorder="1" applyAlignment="1">
      <alignment vertical="center" wrapText="1"/>
    </xf>
    <xf numFmtId="164" fontId="16" fillId="0" borderId="0" xfId="4" applyNumberFormat="1" applyFont="1" applyAlignment="1">
      <alignment vertical="center"/>
    </xf>
    <xf numFmtId="0" fontId="15" fillId="2" borderId="0" xfId="4" applyFont="1" applyFill="1" applyAlignment="1">
      <alignment horizontal="center" vertical="center" wrapText="1"/>
    </xf>
    <xf numFmtId="0" fontId="15" fillId="2" borderId="0" xfId="4" applyFont="1" applyFill="1" applyAlignment="1">
      <alignment horizontal="right" vertical="center"/>
    </xf>
    <xf numFmtId="2" fontId="0" fillId="3" borderId="0" xfId="0" applyNumberFormat="1" applyFill="1"/>
    <xf numFmtId="2" fontId="15" fillId="2" borderId="0" xfId="4" applyNumberFormat="1" applyFont="1" applyFill="1" applyAlignment="1">
      <alignment horizontal="center" vertical="center"/>
    </xf>
    <xf numFmtId="164" fontId="15" fillId="0" borderId="1" xfId="1" applyFont="1" applyFill="1" applyBorder="1" applyAlignment="1">
      <alignment vertical="center" wrapText="1"/>
    </xf>
    <xf numFmtId="165" fontId="16" fillId="0" borderId="0" xfId="4" applyNumberFormat="1" applyFont="1" applyAlignment="1">
      <alignment vertical="center"/>
    </xf>
    <xf numFmtId="168" fontId="16" fillId="0" borderId="0" xfId="4" applyNumberFormat="1" applyFont="1" applyAlignment="1">
      <alignment vertical="center"/>
    </xf>
    <xf numFmtId="164" fontId="15" fillId="2" borderId="0" xfId="1" applyFont="1" applyFill="1" applyAlignment="1">
      <alignment horizontal="center" vertical="center"/>
    </xf>
    <xf numFmtId="169" fontId="15" fillId="0" borderId="1" xfId="1" applyNumberFormat="1" applyFont="1" applyFill="1" applyBorder="1" applyAlignment="1">
      <alignment vertical="center" wrapText="1"/>
    </xf>
    <xf numFmtId="170" fontId="18" fillId="0" borderId="0" xfId="4" applyNumberFormat="1" applyFont="1" applyAlignment="1">
      <alignment vertical="center"/>
    </xf>
    <xf numFmtId="10" fontId="16" fillId="0" borderId="0" xfId="2" applyNumberFormat="1" applyFont="1" applyFill="1" applyAlignment="1">
      <alignment vertical="center"/>
    </xf>
    <xf numFmtId="0" fontId="15" fillId="2" borderId="0" xfId="3" applyFont="1" applyFill="1" applyAlignment="1">
      <alignment horizontal="right" vertical="center"/>
    </xf>
    <xf numFmtId="165" fontId="18" fillId="0" borderId="0" xfId="3" applyNumberFormat="1" applyFont="1" applyAlignment="1">
      <alignment horizontal="left" vertical="center"/>
    </xf>
    <xf numFmtId="0" fontId="16" fillId="0" borderId="0" xfId="3" applyFont="1" applyAlignment="1">
      <alignment horizontal="left" vertical="center"/>
    </xf>
    <xf numFmtId="165" fontId="18" fillId="0" borderId="0" xfId="4" applyNumberFormat="1" applyFont="1" applyAlignment="1">
      <alignment vertical="center"/>
    </xf>
    <xf numFmtId="4" fontId="16" fillId="0" borderId="0" xfId="4" applyNumberFormat="1" applyFont="1" applyAlignment="1">
      <alignment vertical="center"/>
    </xf>
    <xf numFmtId="171" fontId="15" fillId="2" borderId="0" xfId="1" applyNumberFormat="1" applyFont="1" applyFill="1" applyAlignment="1">
      <alignment horizontal="center" vertical="center"/>
    </xf>
    <xf numFmtId="164" fontId="15" fillId="0" borderId="1" xfId="1" applyFont="1" applyFill="1" applyBorder="1" applyAlignment="1">
      <alignment horizontal="center" vertical="center" wrapText="1"/>
    </xf>
    <xf numFmtId="169" fontId="15" fillId="0" borderId="1" xfId="1" applyNumberFormat="1" applyFont="1" applyFill="1" applyBorder="1" applyAlignment="1">
      <alignment horizontal="center" vertical="center" wrapText="1"/>
    </xf>
    <xf numFmtId="0" fontId="18" fillId="0" borderId="0" xfId="4" applyFont="1" applyAlignment="1">
      <alignment vertical="center"/>
    </xf>
    <xf numFmtId="172" fontId="16" fillId="0" borderId="0" xfId="4" applyNumberFormat="1" applyFont="1" applyAlignment="1">
      <alignment vertical="center"/>
    </xf>
    <xf numFmtId="0" fontId="15" fillId="0" borderId="0" xfId="3" applyFont="1" applyAlignment="1">
      <alignment horizontal="left" vertical="center"/>
    </xf>
    <xf numFmtId="170" fontId="16" fillId="0" borderId="0" xfId="4" applyNumberFormat="1" applyFont="1" applyAlignment="1">
      <alignment vertical="center"/>
    </xf>
    <xf numFmtId="0" fontId="17" fillId="0" borderId="4" xfId="3" applyFont="1" applyBorder="1" applyAlignment="1">
      <alignment horizontal="center" vertical="center" wrapText="1"/>
    </xf>
    <xf numFmtId="0" fontId="17" fillId="0" borderId="5" xfId="3" applyFont="1" applyBorder="1" applyAlignment="1">
      <alignment horizontal="center" vertical="center" wrapText="1"/>
    </xf>
    <xf numFmtId="0" fontId="17" fillId="0" borderId="6" xfId="3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11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168" fontId="17" fillId="0" borderId="1" xfId="1" applyNumberFormat="1" applyFont="1" applyFill="1" applyBorder="1" applyAlignment="1">
      <alignment horizontal="center" vertical="center" wrapText="1"/>
    </xf>
  </cellXfs>
  <cellStyles count="5">
    <cellStyle name="Normal" xfId="3" xr:uid="{00000000-0005-0000-0000-000000000000}"/>
    <cellStyle name="Обычный" xfId="0" builtinId="0"/>
    <cellStyle name="Обычный 2" xfId="4" xr:uid="{00000000-0005-0000-0000-000002000000}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Geor" typeface="Sylfaen"/>
      </a:majorFont>
      <a:minorFont>
        <a:latin typeface="Calibri"/>
        <a:ea typeface=""/>
        <a:cs typeface="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4999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48"/>
  <sheetViews>
    <sheetView tabSelected="1" topLeftCell="A19" zoomScale="90" zoomScaleNormal="90" workbookViewId="0">
      <selection activeCell="C26" sqref="C26"/>
    </sheetView>
  </sheetViews>
  <sheetFormatPr defaultColWidth="8.6640625" defaultRowHeight="14.4" x14ac:dyDescent="0.3"/>
  <cols>
    <col min="1" max="1" width="10.6640625" customWidth="1"/>
    <col min="2" max="2" width="101.44140625" customWidth="1"/>
    <col min="3" max="3" width="35" customWidth="1"/>
    <col min="6" max="8" width="16.88671875" customWidth="1"/>
  </cols>
  <sheetData>
    <row r="1" spans="1:3" ht="16.2" customHeight="1" x14ac:dyDescent="0.3">
      <c r="A1" s="4"/>
      <c r="B1" s="4"/>
      <c r="C1" s="4"/>
    </row>
    <row r="2" spans="1:3" ht="16.2" customHeight="1" x14ac:dyDescent="0.3">
      <c r="A2" s="1"/>
      <c r="B2" s="1"/>
      <c r="C2" s="1"/>
    </row>
    <row r="3" spans="1:3" ht="16.2" customHeight="1" x14ac:dyDescent="0.3">
      <c r="A3" s="2"/>
      <c r="B3" s="2"/>
      <c r="C3" s="2"/>
    </row>
    <row r="4" spans="1:3" ht="16.2" customHeight="1" x14ac:dyDescent="0.3">
      <c r="A4" s="1"/>
      <c r="B4" s="1"/>
      <c r="C4" s="1"/>
    </row>
    <row r="5" spans="1:3" ht="16.2" customHeight="1" x14ac:dyDescent="0.3">
      <c r="A5" s="1"/>
      <c r="B5" s="1"/>
      <c r="C5" s="1"/>
    </row>
    <row r="6" spans="1:3" ht="16.2" customHeight="1" x14ac:dyDescent="0.3">
      <c r="A6" s="1"/>
      <c r="B6" s="1"/>
      <c r="C6" s="34"/>
    </row>
    <row r="7" spans="1:3" ht="16.2" customHeight="1" x14ac:dyDescent="0.3">
      <c r="A7" s="1"/>
      <c r="B7" s="1"/>
      <c r="C7" s="1"/>
    </row>
    <row r="8" spans="1:3" ht="16.2" customHeight="1" x14ac:dyDescent="0.3">
      <c r="A8" s="2"/>
      <c r="B8" s="2"/>
      <c r="C8" s="2"/>
    </row>
    <row r="9" spans="1:3" ht="16.2" customHeight="1" x14ac:dyDescent="0.3">
      <c r="A9" s="1"/>
      <c r="B9" s="1"/>
      <c r="C9" s="1"/>
    </row>
    <row r="10" spans="1:3" ht="16.2" customHeight="1" x14ac:dyDescent="0.3">
      <c r="A10" s="1"/>
      <c r="B10" s="1"/>
      <c r="C10" s="1"/>
    </row>
    <row r="11" spans="1:3" ht="16.2" customHeight="1" x14ac:dyDescent="0.3">
      <c r="A11" s="1"/>
      <c r="B11" s="1"/>
      <c r="C11" s="1"/>
    </row>
    <row r="12" spans="1:3" ht="16.2" customHeight="1" x14ac:dyDescent="0.3">
      <c r="A12" s="84" t="s">
        <v>0</v>
      </c>
      <c r="B12" s="84"/>
      <c r="C12" s="84"/>
    </row>
    <row r="13" spans="1:3" ht="16.2" customHeight="1" x14ac:dyDescent="0.3">
      <c r="A13" s="1"/>
      <c r="B13" s="1"/>
      <c r="C13" s="1"/>
    </row>
    <row r="14" spans="1:3" ht="16.2" customHeight="1" x14ac:dyDescent="0.3">
      <c r="A14" s="1"/>
      <c r="B14" s="1"/>
      <c r="C14" s="1"/>
    </row>
    <row r="15" spans="1:3" ht="16.2" customHeight="1" x14ac:dyDescent="0.3">
      <c r="A15" s="1"/>
      <c r="B15" s="1"/>
      <c r="C15" s="1"/>
    </row>
    <row r="16" spans="1:3" ht="19.95" customHeight="1" x14ac:dyDescent="0.3">
      <c r="A16" s="87" t="s">
        <v>1</v>
      </c>
      <c r="B16" s="87"/>
      <c r="C16" s="87"/>
    </row>
    <row r="17" spans="1:8" ht="16.2" customHeight="1" x14ac:dyDescent="0.3">
      <c r="A17" s="86" t="s">
        <v>2</v>
      </c>
      <c r="B17" s="86"/>
      <c r="C17" s="86"/>
    </row>
    <row r="18" spans="1:8" ht="16.2" customHeight="1" x14ac:dyDescent="0.3">
      <c r="A18" s="1"/>
      <c r="B18" s="1"/>
      <c r="C18" s="1"/>
    </row>
    <row r="19" spans="1:8" ht="72" customHeight="1" x14ac:dyDescent="0.3">
      <c r="A19" s="85" t="s">
        <v>176</v>
      </c>
      <c r="B19" s="85"/>
      <c r="C19" s="85"/>
    </row>
    <row r="20" spans="1:8" ht="16.2" customHeight="1" x14ac:dyDescent="0.3">
      <c r="A20" s="86" t="s">
        <v>3</v>
      </c>
      <c r="B20" s="86"/>
      <c r="C20" s="86"/>
    </row>
    <row r="21" spans="1:8" ht="16.2" customHeight="1" x14ac:dyDescent="0.3">
      <c r="A21" s="1"/>
      <c r="B21" s="1"/>
      <c r="C21" s="1"/>
    </row>
    <row r="22" spans="1:8" ht="16.2" customHeight="1" x14ac:dyDescent="0.3">
      <c r="A22" s="1"/>
      <c r="B22" s="1"/>
      <c r="C22" s="1"/>
    </row>
    <row r="23" spans="1:8" ht="51" customHeight="1" x14ac:dyDescent="0.3">
      <c r="A23" s="50" t="s">
        <v>4</v>
      </c>
      <c r="B23" s="50" t="s">
        <v>5</v>
      </c>
      <c r="C23" s="50" t="s">
        <v>157</v>
      </c>
      <c r="D23" s="51"/>
      <c r="E23" s="51"/>
      <c r="F23" s="52"/>
      <c r="G23" s="52"/>
      <c r="H23" s="52"/>
    </row>
    <row r="24" spans="1:8" ht="16.2" customHeight="1" x14ac:dyDescent="0.3">
      <c r="A24" s="50">
        <v>1</v>
      </c>
      <c r="B24" s="50">
        <v>2</v>
      </c>
      <c r="C24" s="50">
        <v>3</v>
      </c>
      <c r="D24" s="51"/>
      <c r="E24" s="51"/>
      <c r="F24" s="52"/>
      <c r="G24" s="52"/>
      <c r="H24" s="52"/>
    </row>
    <row r="25" spans="1:8" ht="16.95" customHeight="1" x14ac:dyDescent="0.3">
      <c r="A25" s="81" t="s">
        <v>158</v>
      </c>
      <c r="B25" s="82"/>
      <c r="C25" s="83"/>
      <c r="D25" s="51"/>
      <c r="E25" s="51"/>
      <c r="F25" s="52"/>
      <c r="G25" s="52"/>
      <c r="H25" s="52"/>
    </row>
    <row r="26" spans="1:8" ht="16.95" customHeight="1" x14ac:dyDescent="0.3">
      <c r="A26" s="50">
        <v>1</v>
      </c>
      <c r="B26" s="53" t="s">
        <v>159</v>
      </c>
      <c r="C26" s="54"/>
      <c r="D26" s="51"/>
      <c r="E26" s="51"/>
      <c r="F26" s="52"/>
      <c r="G26" s="52" t="s">
        <v>160</v>
      </c>
      <c r="H26" s="52"/>
    </row>
    <row r="27" spans="1:8" ht="16.95" customHeight="1" x14ac:dyDescent="0.3">
      <c r="A27" s="55" t="s">
        <v>6</v>
      </c>
      <c r="B27" s="53" t="s">
        <v>161</v>
      </c>
      <c r="C27" s="56">
        <v>0</v>
      </c>
      <c r="D27" s="57"/>
      <c r="E27" s="57"/>
      <c r="F27" s="58" t="s">
        <v>162</v>
      </c>
      <c r="G27" s="58" t="s">
        <v>163</v>
      </c>
      <c r="H27" s="58" t="s">
        <v>164</v>
      </c>
    </row>
    <row r="28" spans="1:8" ht="16.95" customHeight="1" x14ac:dyDescent="0.3">
      <c r="A28" s="55" t="s">
        <v>7</v>
      </c>
      <c r="B28" s="53" t="s">
        <v>165</v>
      </c>
      <c r="C28" s="56">
        <v>0</v>
      </c>
      <c r="D28" s="57"/>
      <c r="E28" s="57"/>
      <c r="F28" s="59">
        <v>2019</v>
      </c>
      <c r="G28" s="60">
        <v>106.826398641827</v>
      </c>
      <c r="H28" s="61"/>
    </row>
    <row r="29" spans="1:8" ht="16.95" customHeight="1" x14ac:dyDescent="0.3">
      <c r="A29" s="55" t="s">
        <v>8</v>
      </c>
      <c r="B29" s="53" t="s">
        <v>166</v>
      </c>
      <c r="C29" s="62">
        <f>ССР!G71*1.2</f>
        <v>1037.7679022625121</v>
      </c>
      <c r="D29" s="57"/>
      <c r="E29" s="57"/>
      <c r="F29" s="59">
        <v>2020</v>
      </c>
      <c r="G29" s="60">
        <v>105.56188522495653</v>
      </c>
      <c r="H29" s="61"/>
    </row>
    <row r="30" spans="1:8" ht="16.95" customHeight="1" x14ac:dyDescent="0.3">
      <c r="A30" s="50">
        <v>2</v>
      </c>
      <c r="B30" s="53" t="s">
        <v>9</v>
      </c>
      <c r="C30" s="62">
        <f>C27+C28+C29</f>
        <v>1037.7679022625121</v>
      </c>
      <c r="D30" s="63"/>
      <c r="E30" s="64"/>
      <c r="F30" s="59">
        <v>2021</v>
      </c>
      <c r="G30" s="60">
        <v>104.9354</v>
      </c>
      <c r="H30" s="61"/>
    </row>
    <row r="31" spans="1:8" ht="16.95" customHeight="1" x14ac:dyDescent="0.3">
      <c r="A31" s="55" t="s">
        <v>10</v>
      </c>
      <c r="B31" s="53" t="s">
        <v>167</v>
      </c>
      <c r="C31" s="62">
        <f>C30-ROUND(C30/1.2,5)</f>
        <v>172.96131226251202</v>
      </c>
      <c r="D31" s="63"/>
      <c r="E31" s="57"/>
      <c r="F31" s="59">
        <v>2022</v>
      </c>
      <c r="G31" s="60">
        <v>114.63142733059361</v>
      </c>
      <c r="H31" s="65"/>
    </row>
    <row r="32" spans="1:8" ht="15.6" x14ac:dyDescent="0.3">
      <c r="A32" s="50">
        <v>3</v>
      </c>
      <c r="B32" s="53" t="s">
        <v>168</v>
      </c>
      <c r="C32" s="66">
        <f>C30*H39</f>
        <v>1257.0216684529494</v>
      </c>
      <c r="D32" s="67"/>
      <c r="E32" s="68"/>
      <c r="F32" s="69">
        <v>2023</v>
      </c>
      <c r="G32" s="60">
        <v>109.09646626082731</v>
      </c>
      <c r="H32" s="65"/>
    </row>
    <row r="33" spans="1:8" ht="15.6" x14ac:dyDescent="0.3">
      <c r="A33" s="50"/>
      <c r="B33" s="53" t="s">
        <v>156</v>
      </c>
      <c r="C33" s="62">
        <v>0.59</v>
      </c>
      <c r="D33" s="67"/>
      <c r="E33" s="68"/>
      <c r="F33" s="69"/>
      <c r="G33" s="60"/>
      <c r="H33" s="65"/>
    </row>
    <row r="34" spans="1:8" ht="15.6" x14ac:dyDescent="0.3">
      <c r="A34" s="50"/>
      <c r="B34" s="53" t="s">
        <v>169</v>
      </c>
      <c r="C34" s="66">
        <f>C32*C33</f>
        <v>741.64278438724011</v>
      </c>
      <c r="D34" s="67"/>
      <c r="E34" s="68"/>
      <c r="F34" s="69"/>
      <c r="G34" s="60"/>
      <c r="H34" s="65"/>
    </row>
    <row r="35" spans="1:8" ht="15.6" x14ac:dyDescent="0.3">
      <c r="A35" s="81" t="s">
        <v>170</v>
      </c>
      <c r="B35" s="82"/>
      <c r="C35" s="83"/>
      <c r="D35" s="70"/>
      <c r="E35" s="71"/>
      <c r="F35" s="59">
        <v>2024</v>
      </c>
      <c r="G35" s="60">
        <v>109.11350326220534</v>
      </c>
      <c r="H35" s="65"/>
    </row>
    <row r="36" spans="1:8" ht="15.6" x14ac:dyDescent="0.3">
      <c r="A36" s="50">
        <v>1</v>
      </c>
      <c r="B36" s="53" t="s">
        <v>159</v>
      </c>
      <c r="C36" s="54"/>
      <c r="D36" s="72"/>
      <c r="E36" s="73"/>
      <c r="F36" s="59">
        <v>2025</v>
      </c>
      <c r="G36" s="60">
        <v>107.81631706396419</v>
      </c>
      <c r="H36" s="74">
        <f>(G36+100)/200</f>
        <v>1.039081585319821</v>
      </c>
    </row>
    <row r="37" spans="1:8" ht="15.6" x14ac:dyDescent="0.3">
      <c r="A37" s="55" t="s">
        <v>6</v>
      </c>
      <c r="B37" s="53" t="s">
        <v>161</v>
      </c>
      <c r="C37" s="75">
        <f>ССР!D80+ССР!E80</f>
        <v>8128.0464307096572</v>
      </c>
      <c r="D37" s="72"/>
      <c r="E37" s="57"/>
      <c r="F37" s="59">
        <v>2026</v>
      </c>
      <c r="G37" s="60">
        <v>105.26289686896166</v>
      </c>
      <c r="H37" s="74">
        <f>(G37+100)/200*G36/100</f>
        <v>1.1065344785145874</v>
      </c>
    </row>
    <row r="38" spans="1:8" ht="15.6" x14ac:dyDescent="0.3">
      <c r="A38" s="55" t="s">
        <v>7</v>
      </c>
      <c r="B38" s="53" t="s">
        <v>165</v>
      </c>
      <c r="C38" s="75">
        <f>ССР!F80</f>
        <v>3772.2863130184323</v>
      </c>
      <c r="D38" s="72"/>
      <c r="E38" s="57"/>
      <c r="F38" s="59">
        <v>2027</v>
      </c>
      <c r="G38" s="60">
        <v>104.42089798933949</v>
      </c>
      <c r="H38" s="74">
        <f>(G38+100)/200*G37/100*G36/100</f>
        <v>1.1599922999352297</v>
      </c>
    </row>
    <row r="39" spans="1:8" ht="15.6" x14ac:dyDescent="0.3">
      <c r="A39" s="55" t="s">
        <v>8</v>
      </c>
      <c r="B39" s="53" t="s">
        <v>166</v>
      </c>
      <c r="C39" s="75">
        <f>(ССР!G76-ССР!G71)*1.2</f>
        <v>431.36397472898039</v>
      </c>
      <c r="D39" s="72"/>
      <c r="E39" s="57"/>
      <c r="F39" s="59">
        <v>2028</v>
      </c>
      <c r="G39" s="60">
        <v>104.42089798933949</v>
      </c>
      <c r="H39" s="74">
        <f>(G39+100)/200*G38/100*G37/100*G36/100</f>
        <v>1.2112743761995592</v>
      </c>
    </row>
    <row r="40" spans="1:8" ht="15.6" x14ac:dyDescent="0.3">
      <c r="A40" s="50">
        <v>2</v>
      </c>
      <c r="B40" s="53" t="s">
        <v>9</v>
      </c>
      <c r="C40" s="75">
        <f>C37+C38+C39</f>
        <v>12331.696718457069</v>
      </c>
      <c r="D40" s="67"/>
      <c r="E40" s="68"/>
      <c r="F40" s="59">
        <v>2029</v>
      </c>
      <c r="G40" s="60">
        <v>104.42089798933949</v>
      </c>
      <c r="H40" s="74">
        <f>(G40+100)/200*G39/100*G38/100*G37/100*G36/100</f>
        <v>1.26482358074235</v>
      </c>
    </row>
    <row r="41" spans="1:8" ht="15.6" x14ac:dyDescent="0.3">
      <c r="A41" s="55" t="s">
        <v>10</v>
      </c>
      <c r="B41" s="53" t="s">
        <v>167</v>
      </c>
      <c r="C41" s="62">
        <f>C40-ROUND(C40/1.2,5)</f>
        <v>2055.2827884570688</v>
      </c>
      <c r="D41" s="72"/>
      <c r="E41" s="57"/>
      <c r="F41" s="51"/>
      <c r="G41" s="51"/>
      <c r="H41" s="51"/>
    </row>
    <row r="42" spans="1:8" ht="15.6" x14ac:dyDescent="0.3">
      <c r="A42" s="50">
        <v>3</v>
      </c>
      <c r="B42" s="53" t="s">
        <v>168</v>
      </c>
      <c r="C42" s="76">
        <f>C40*H40</f>
        <v>15597.420800067557</v>
      </c>
      <c r="D42" s="67"/>
      <c r="E42" s="68"/>
      <c r="F42" s="51"/>
      <c r="G42" s="51"/>
      <c r="H42" s="51"/>
    </row>
    <row r="43" spans="1:8" ht="15.6" x14ac:dyDescent="0.3">
      <c r="A43" s="50"/>
      <c r="B43" s="53" t="s">
        <v>156</v>
      </c>
      <c r="C43" s="62">
        <f>C33</f>
        <v>0.59</v>
      </c>
      <c r="D43" s="67"/>
      <c r="E43" s="68"/>
      <c r="F43" s="51"/>
      <c r="G43" s="51"/>
      <c r="H43" s="51"/>
    </row>
    <row r="44" spans="1:8" ht="15.6" x14ac:dyDescent="0.3">
      <c r="A44" s="50"/>
      <c r="B44" s="53" t="s">
        <v>169</v>
      </c>
      <c r="C44" s="66">
        <f>C42*C43</f>
        <v>9202.478272039858</v>
      </c>
      <c r="D44" s="67"/>
      <c r="E44" s="68"/>
      <c r="F44" s="51"/>
      <c r="G44" s="51"/>
      <c r="H44" s="51"/>
    </row>
    <row r="45" spans="1:8" ht="15.6" x14ac:dyDescent="0.3">
      <c r="A45" s="50"/>
      <c r="B45" s="53"/>
      <c r="C45" s="75"/>
      <c r="D45" s="77"/>
      <c r="E45" s="57"/>
      <c r="F45" s="51"/>
      <c r="G45" s="51"/>
      <c r="H45" s="51"/>
    </row>
    <row r="46" spans="1:8" ht="15.6" x14ac:dyDescent="0.3">
      <c r="A46" s="50"/>
      <c r="B46" s="53" t="s">
        <v>171</v>
      </c>
      <c r="C46" s="102">
        <f>C34+C44</f>
        <v>9944.1210564270987</v>
      </c>
      <c r="D46" s="67"/>
      <c r="E46" s="68"/>
      <c r="F46" s="51"/>
      <c r="G46" s="51"/>
      <c r="H46" s="78"/>
    </row>
    <row r="47" spans="1:8" ht="15.6" x14ac:dyDescent="0.3">
      <c r="A47" s="52"/>
      <c r="B47" s="52"/>
      <c r="C47" s="52"/>
      <c r="D47" s="51"/>
      <c r="E47" s="73"/>
      <c r="F47" s="51"/>
      <c r="G47" s="51"/>
      <c r="H47" s="51"/>
    </row>
    <row r="48" spans="1:8" ht="15.6" x14ac:dyDescent="0.3">
      <c r="A48" s="79" t="s">
        <v>172</v>
      </c>
      <c r="B48" s="52"/>
      <c r="C48" s="52"/>
      <c r="D48" s="80"/>
      <c r="E48" s="51"/>
      <c r="F48" s="51"/>
      <c r="G48" s="51"/>
      <c r="H48" s="51"/>
    </row>
  </sheetData>
  <mergeCells count="7">
    <mergeCell ref="A25:C25"/>
    <mergeCell ref="A35:C35"/>
    <mergeCell ref="A12:C12"/>
    <mergeCell ref="A19:C19"/>
    <mergeCell ref="A20:C20"/>
    <mergeCell ref="A16:C16"/>
    <mergeCell ref="A17:C17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86</v>
      </c>
    </row>
    <row r="2" spans="1:14" ht="45.75" customHeight="1" x14ac:dyDescent="0.3">
      <c r="A2" s="1"/>
      <c r="B2" s="1" t="s">
        <v>87</v>
      </c>
      <c r="C2" s="85" t="s">
        <v>185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88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89</v>
      </c>
      <c r="C7" s="29" t="s">
        <v>25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90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91</v>
      </c>
      <c r="C13" s="25" t="s">
        <v>92</v>
      </c>
      <c r="D13" s="19">
        <v>3014.7689906983001</v>
      </c>
      <c r="E13" s="19">
        <v>50.093304389304002</v>
      </c>
      <c r="F13" s="19">
        <v>0</v>
      </c>
      <c r="G13" s="19">
        <v>0</v>
      </c>
      <c r="H13" s="19">
        <v>3064.8622950876002</v>
      </c>
      <c r="J13" s="5"/>
    </row>
    <row r="14" spans="1:14" ht="16.95" customHeight="1" x14ac:dyDescent="0.3">
      <c r="A14" s="6"/>
      <c r="B14" s="9"/>
      <c r="C14" s="9" t="s">
        <v>93</v>
      </c>
      <c r="D14" s="19">
        <v>3014.7689906983001</v>
      </c>
      <c r="E14" s="19">
        <v>50.093304389304002</v>
      </c>
      <c r="F14" s="19">
        <v>0</v>
      </c>
      <c r="G14" s="19">
        <v>0</v>
      </c>
      <c r="H14" s="19">
        <v>3064.8622950876002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86</v>
      </c>
    </row>
    <row r="2" spans="1:14" ht="45.75" customHeight="1" x14ac:dyDescent="0.3">
      <c r="A2" s="1"/>
      <c r="B2" s="1" t="s">
        <v>87</v>
      </c>
      <c r="C2" s="85" t="s">
        <v>186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109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89</v>
      </c>
      <c r="C7" s="29" t="s">
        <v>58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90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110</v>
      </c>
      <c r="C13" s="25" t="s">
        <v>58</v>
      </c>
      <c r="D13" s="19">
        <v>0</v>
      </c>
      <c r="E13" s="19">
        <v>0</v>
      </c>
      <c r="F13" s="19">
        <v>0</v>
      </c>
      <c r="G13" s="19">
        <v>35.495802407108997</v>
      </c>
      <c r="H13" s="19">
        <v>35.495802407108997</v>
      </c>
      <c r="J13" s="5"/>
    </row>
    <row r="14" spans="1:14" ht="16.95" customHeight="1" x14ac:dyDescent="0.3">
      <c r="A14" s="6"/>
      <c r="B14" s="9"/>
      <c r="C14" s="9" t="s">
        <v>93</v>
      </c>
      <c r="D14" s="19">
        <v>0</v>
      </c>
      <c r="E14" s="19">
        <v>0</v>
      </c>
      <c r="F14" s="19">
        <v>0</v>
      </c>
      <c r="G14" s="19">
        <v>35.495802407108997</v>
      </c>
      <c r="H14" s="19">
        <v>35.495802407108997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86</v>
      </c>
    </row>
    <row r="2" spans="1:14" ht="45.75" customHeight="1" x14ac:dyDescent="0.3">
      <c r="A2" s="1"/>
      <c r="B2" s="1" t="s">
        <v>87</v>
      </c>
      <c r="C2" s="85" t="s">
        <v>187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94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89</v>
      </c>
      <c r="C7" s="29" t="s">
        <v>69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90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95</v>
      </c>
      <c r="C13" s="25" t="s">
        <v>69</v>
      </c>
      <c r="D13" s="19">
        <v>0</v>
      </c>
      <c r="E13" s="19">
        <v>0</v>
      </c>
      <c r="F13" s="19">
        <v>0</v>
      </c>
      <c r="G13" s="19">
        <v>351.90736842105002</v>
      </c>
      <c r="H13" s="19">
        <v>351.90736842105002</v>
      </c>
      <c r="J13" s="5"/>
    </row>
    <row r="14" spans="1:14" ht="16.95" customHeight="1" x14ac:dyDescent="0.3">
      <c r="A14" s="6"/>
      <c r="B14" s="9"/>
      <c r="C14" s="9" t="s">
        <v>93</v>
      </c>
      <c r="D14" s="19">
        <v>0</v>
      </c>
      <c r="E14" s="19">
        <v>0</v>
      </c>
      <c r="F14" s="19">
        <v>0</v>
      </c>
      <c r="G14" s="19">
        <v>351.90736842105002</v>
      </c>
      <c r="H14" s="19">
        <v>351.90736842105002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H99"/>
  <sheetViews>
    <sheetView zoomScale="75" zoomScaleNormal="87" workbookViewId="0">
      <selection activeCell="H3" sqref="H3:H96"/>
    </sheetView>
  </sheetViews>
  <sheetFormatPr defaultColWidth="8.6640625" defaultRowHeight="18" x14ac:dyDescent="0.3"/>
  <cols>
    <col min="1" max="1" width="18" style="40" customWidth="1"/>
    <col min="2" max="2" width="92.6640625" style="38" customWidth="1"/>
    <col min="3" max="3" width="30" style="38" customWidth="1"/>
    <col min="4" max="4" width="15.6640625" style="39" customWidth="1"/>
    <col min="5" max="6" width="14.33203125" style="39" customWidth="1"/>
    <col min="7" max="7" width="20.109375" style="39" customWidth="1"/>
    <col min="8" max="8" width="136.33203125" style="38" customWidth="1"/>
    <col min="10" max="10" width="19.44140625" customWidth="1"/>
  </cols>
  <sheetData>
    <row r="1" spans="1:8" ht="76.2" customHeight="1" x14ac:dyDescent="0.3">
      <c r="A1" s="37" t="s">
        <v>111</v>
      </c>
      <c r="B1" s="37" t="s">
        <v>112</v>
      </c>
      <c r="C1" s="37" t="s">
        <v>113</v>
      </c>
      <c r="D1" s="37" t="s">
        <v>114</v>
      </c>
      <c r="E1" s="37" t="s">
        <v>115</v>
      </c>
      <c r="F1" s="37" t="s">
        <v>116</v>
      </c>
      <c r="G1" s="37" t="s">
        <v>117</v>
      </c>
      <c r="H1" s="37" t="s">
        <v>118</v>
      </c>
    </row>
    <row r="2" spans="1:8" x14ac:dyDescent="0.3">
      <c r="A2" s="37">
        <v>1</v>
      </c>
      <c r="B2" s="37">
        <v>2</v>
      </c>
      <c r="C2" s="37">
        <v>3</v>
      </c>
      <c r="D2" s="37">
        <v>4</v>
      </c>
      <c r="E2" s="37">
        <v>5</v>
      </c>
      <c r="F2" s="37">
        <v>6</v>
      </c>
      <c r="G2" s="37">
        <v>7</v>
      </c>
      <c r="H2" s="37">
        <v>8</v>
      </c>
    </row>
    <row r="3" spans="1:8" ht="24.6" x14ac:dyDescent="0.3">
      <c r="A3" s="100"/>
      <c r="B3" s="94"/>
      <c r="C3" s="45"/>
      <c r="D3" s="43">
        <v>1851.2879614589001</v>
      </c>
      <c r="E3" s="41"/>
      <c r="F3" s="41"/>
      <c r="G3" s="41"/>
      <c r="H3" s="48"/>
    </row>
    <row r="4" spans="1:8" x14ac:dyDescent="0.3">
      <c r="A4" s="95" t="s">
        <v>119</v>
      </c>
      <c r="B4" s="42" t="s">
        <v>120</v>
      </c>
      <c r="C4" s="45"/>
      <c r="D4" s="43">
        <v>1638.75</v>
      </c>
      <c r="E4" s="41"/>
      <c r="F4" s="41"/>
      <c r="G4" s="41"/>
      <c r="H4" s="48"/>
    </row>
    <row r="5" spans="1:8" x14ac:dyDescent="0.3">
      <c r="A5" s="95"/>
      <c r="B5" s="42" t="s">
        <v>121</v>
      </c>
      <c r="C5" s="37"/>
      <c r="D5" s="43">
        <v>143.06</v>
      </c>
      <c r="E5" s="41"/>
      <c r="F5" s="41"/>
      <c r="G5" s="41"/>
      <c r="H5" s="47"/>
    </row>
    <row r="6" spans="1:8" x14ac:dyDescent="0.3">
      <c r="A6" s="98"/>
      <c r="B6" s="42" t="s">
        <v>122</v>
      </c>
      <c r="C6" s="37"/>
      <c r="D6" s="43">
        <v>0</v>
      </c>
      <c r="E6" s="41"/>
      <c r="F6" s="41"/>
      <c r="G6" s="41"/>
      <c r="H6" s="47"/>
    </row>
    <row r="7" spans="1:8" x14ac:dyDescent="0.3">
      <c r="A7" s="98"/>
      <c r="B7" s="42" t="s">
        <v>123</v>
      </c>
      <c r="C7" s="37"/>
      <c r="D7" s="43">
        <v>0</v>
      </c>
      <c r="E7" s="41"/>
      <c r="F7" s="41"/>
      <c r="G7" s="41"/>
      <c r="H7" s="47"/>
    </row>
    <row r="8" spans="1:8" x14ac:dyDescent="0.3">
      <c r="A8" s="96" t="s">
        <v>92</v>
      </c>
      <c r="B8" s="97"/>
      <c r="C8" s="95" t="s">
        <v>125</v>
      </c>
      <c r="D8" s="44">
        <v>1781.81</v>
      </c>
      <c r="E8" s="41">
        <v>23</v>
      </c>
      <c r="F8" s="41" t="s">
        <v>124</v>
      </c>
      <c r="G8" s="44">
        <v>77.47</v>
      </c>
      <c r="H8" s="47"/>
    </row>
    <row r="9" spans="1:8" x14ac:dyDescent="0.3">
      <c r="A9" s="99">
        <v>1</v>
      </c>
      <c r="B9" s="42" t="s">
        <v>120</v>
      </c>
      <c r="C9" s="95"/>
      <c r="D9" s="44">
        <v>1638.75</v>
      </c>
      <c r="E9" s="41"/>
      <c r="F9" s="41"/>
      <c r="G9" s="41"/>
      <c r="H9" s="98" t="s">
        <v>25</v>
      </c>
    </row>
    <row r="10" spans="1:8" x14ac:dyDescent="0.3">
      <c r="A10" s="95"/>
      <c r="B10" s="42" t="s">
        <v>121</v>
      </c>
      <c r="C10" s="95"/>
      <c r="D10" s="44">
        <v>143.06</v>
      </c>
      <c r="E10" s="41"/>
      <c r="F10" s="41"/>
      <c r="G10" s="41"/>
      <c r="H10" s="98"/>
    </row>
    <row r="11" spans="1:8" x14ac:dyDescent="0.3">
      <c r="A11" s="95"/>
      <c r="B11" s="42" t="s">
        <v>122</v>
      </c>
      <c r="C11" s="95"/>
      <c r="D11" s="44">
        <v>0</v>
      </c>
      <c r="E11" s="41"/>
      <c r="F11" s="41"/>
      <c r="G11" s="41"/>
      <c r="H11" s="98"/>
    </row>
    <row r="12" spans="1:8" x14ac:dyDescent="0.3">
      <c r="A12" s="95"/>
      <c r="B12" s="42" t="s">
        <v>123</v>
      </c>
      <c r="C12" s="95"/>
      <c r="D12" s="44">
        <v>0</v>
      </c>
      <c r="E12" s="41"/>
      <c r="F12" s="41"/>
      <c r="G12" s="41"/>
      <c r="H12" s="98"/>
    </row>
    <row r="13" spans="1:8" x14ac:dyDescent="0.3">
      <c r="A13" s="95" t="s">
        <v>126</v>
      </c>
      <c r="B13" s="42" t="s">
        <v>120</v>
      </c>
      <c r="C13" s="37"/>
      <c r="D13" s="43">
        <v>1638.75</v>
      </c>
      <c r="E13" s="41"/>
      <c r="F13" s="41"/>
      <c r="G13" s="41"/>
      <c r="H13" s="47"/>
    </row>
    <row r="14" spans="1:8" x14ac:dyDescent="0.3">
      <c r="A14" s="95"/>
      <c r="B14" s="42" t="s">
        <v>121</v>
      </c>
      <c r="C14" s="37"/>
      <c r="D14" s="43">
        <v>143.06</v>
      </c>
      <c r="E14" s="41"/>
      <c r="F14" s="41"/>
      <c r="G14" s="41"/>
      <c r="H14" s="47"/>
    </row>
    <row r="15" spans="1:8" x14ac:dyDescent="0.3">
      <c r="A15" s="95"/>
      <c r="B15" s="42" t="s">
        <v>122</v>
      </c>
      <c r="C15" s="37"/>
      <c r="D15" s="43">
        <v>0</v>
      </c>
      <c r="E15" s="41"/>
      <c r="F15" s="41"/>
      <c r="G15" s="41"/>
      <c r="H15" s="47"/>
    </row>
    <row r="16" spans="1:8" x14ac:dyDescent="0.3">
      <c r="A16" s="95"/>
      <c r="B16" s="42" t="s">
        <v>123</v>
      </c>
      <c r="C16" s="37"/>
      <c r="D16" s="43">
        <v>69.477961458869004</v>
      </c>
      <c r="E16" s="41"/>
      <c r="F16" s="41"/>
      <c r="G16" s="41"/>
      <c r="H16" s="47"/>
    </row>
    <row r="17" spans="1:8" x14ac:dyDescent="0.3">
      <c r="A17" s="96" t="s">
        <v>101</v>
      </c>
      <c r="B17" s="97"/>
      <c r="C17" s="95" t="s">
        <v>27</v>
      </c>
      <c r="D17" s="44">
        <v>69.477961458869004</v>
      </c>
      <c r="E17" s="41">
        <v>1</v>
      </c>
      <c r="F17" s="41" t="s">
        <v>124</v>
      </c>
      <c r="G17" s="44">
        <v>69.477961458869004</v>
      </c>
      <c r="H17" s="47"/>
    </row>
    <row r="18" spans="1:8" x14ac:dyDescent="0.3">
      <c r="A18" s="99">
        <v>1</v>
      </c>
      <c r="B18" s="42" t="s">
        <v>120</v>
      </c>
      <c r="C18" s="95"/>
      <c r="D18" s="44">
        <v>0</v>
      </c>
      <c r="E18" s="41"/>
      <c r="F18" s="41"/>
      <c r="G18" s="41"/>
      <c r="H18" s="98" t="s">
        <v>127</v>
      </c>
    </row>
    <row r="19" spans="1:8" x14ac:dyDescent="0.3">
      <c r="A19" s="95"/>
      <c r="B19" s="42" t="s">
        <v>121</v>
      </c>
      <c r="C19" s="95"/>
      <c r="D19" s="44">
        <v>0</v>
      </c>
      <c r="E19" s="41"/>
      <c r="F19" s="41"/>
      <c r="G19" s="41"/>
      <c r="H19" s="98"/>
    </row>
    <row r="20" spans="1:8" x14ac:dyDescent="0.3">
      <c r="A20" s="95"/>
      <c r="B20" s="42" t="s">
        <v>122</v>
      </c>
      <c r="C20" s="95"/>
      <c r="D20" s="44">
        <v>0</v>
      </c>
      <c r="E20" s="41"/>
      <c r="F20" s="41"/>
      <c r="G20" s="41"/>
      <c r="H20" s="98"/>
    </row>
    <row r="21" spans="1:8" x14ac:dyDescent="0.3">
      <c r="A21" s="95"/>
      <c r="B21" s="42" t="s">
        <v>123</v>
      </c>
      <c r="C21" s="95"/>
      <c r="D21" s="44">
        <v>69.477961458869004</v>
      </c>
      <c r="E21" s="41"/>
      <c r="F21" s="41"/>
      <c r="G21" s="41"/>
      <c r="H21" s="98"/>
    </row>
    <row r="22" spans="1:8" ht="24.6" x14ac:dyDescent="0.3">
      <c r="A22" s="93" t="s">
        <v>69</v>
      </c>
      <c r="B22" s="94"/>
      <c r="C22" s="37"/>
      <c r="D22" s="43">
        <v>556.49236842104995</v>
      </c>
      <c r="E22" s="41"/>
      <c r="F22" s="41"/>
      <c r="G22" s="41"/>
      <c r="H22" s="47"/>
    </row>
    <row r="23" spans="1:8" x14ac:dyDescent="0.3">
      <c r="A23" s="95" t="s">
        <v>128</v>
      </c>
      <c r="B23" s="42" t="s">
        <v>120</v>
      </c>
      <c r="C23" s="37"/>
      <c r="D23" s="43">
        <v>0</v>
      </c>
      <c r="E23" s="41"/>
      <c r="F23" s="41"/>
      <c r="G23" s="41"/>
      <c r="H23" s="47"/>
    </row>
    <row r="24" spans="1:8" x14ac:dyDescent="0.3">
      <c r="A24" s="95"/>
      <c r="B24" s="42" t="s">
        <v>121</v>
      </c>
      <c r="C24" s="37"/>
      <c r="D24" s="43">
        <v>0</v>
      </c>
      <c r="E24" s="41"/>
      <c r="F24" s="41"/>
      <c r="G24" s="41"/>
      <c r="H24" s="47"/>
    </row>
    <row r="25" spans="1:8" x14ac:dyDescent="0.3">
      <c r="A25" s="95"/>
      <c r="B25" s="42" t="s">
        <v>122</v>
      </c>
      <c r="C25" s="37"/>
      <c r="D25" s="43">
        <v>0</v>
      </c>
      <c r="E25" s="41"/>
      <c r="F25" s="41"/>
      <c r="G25" s="41"/>
      <c r="H25" s="47"/>
    </row>
    <row r="26" spans="1:8" x14ac:dyDescent="0.3">
      <c r="A26" s="95"/>
      <c r="B26" s="42" t="s">
        <v>123</v>
      </c>
      <c r="C26" s="37"/>
      <c r="D26" s="43">
        <v>556.49236842104995</v>
      </c>
      <c r="E26" s="41"/>
      <c r="F26" s="41"/>
      <c r="G26" s="41"/>
      <c r="H26" s="47"/>
    </row>
    <row r="27" spans="1:8" x14ac:dyDescent="0.3">
      <c r="A27" s="96" t="s">
        <v>69</v>
      </c>
      <c r="B27" s="97"/>
      <c r="C27" s="95" t="s">
        <v>125</v>
      </c>
      <c r="D27" s="44">
        <v>204.58500000000001</v>
      </c>
      <c r="E27" s="41">
        <v>23</v>
      </c>
      <c r="F27" s="41" t="s">
        <v>124</v>
      </c>
      <c r="G27" s="44">
        <v>8.8949999999999996</v>
      </c>
      <c r="H27" s="47"/>
    </row>
    <row r="28" spans="1:8" x14ac:dyDescent="0.3">
      <c r="A28" s="99">
        <v>1</v>
      </c>
      <c r="B28" s="42" t="s">
        <v>120</v>
      </c>
      <c r="C28" s="95"/>
      <c r="D28" s="44">
        <v>0</v>
      </c>
      <c r="E28" s="41"/>
      <c r="F28" s="41"/>
      <c r="G28" s="41"/>
      <c r="H28" s="98" t="s">
        <v>25</v>
      </c>
    </row>
    <row r="29" spans="1:8" x14ac:dyDescent="0.3">
      <c r="A29" s="95"/>
      <c r="B29" s="42" t="s">
        <v>121</v>
      </c>
      <c r="C29" s="95"/>
      <c r="D29" s="44">
        <v>0</v>
      </c>
      <c r="E29" s="41"/>
      <c r="F29" s="41"/>
      <c r="G29" s="41"/>
      <c r="H29" s="98"/>
    </row>
    <row r="30" spans="1:8" x14ac:dyDescent="0.3">
      <c r="A30" s="95"/>
      <c r="B30" s="42" t="s">
        <v>122</v>
      </c>
      <c r="C30" s="95"/>
      <c r="D30" s="44">
        <v>0</v>
      </c>
      <c r="E30" s="41"/>
      <c r="F30" s="41"/>
      <c r="G30" s="41"/>
      <c r="H30" s="98"/>
    </row>
    <row r="31" spans="1:8" x14ac:dyDescent="0.3">
      <c r="A31" s="95"/>
      <c r="B31" s="42" t="s">
        <v>123</v>
      </c>
      <c r="C31" s="95"/>
      <c r="D31" s="44">
        <v>204.58500000000001</v>
      </c>
      <c r="E31" s="41"/>
      <c r="F31" s="41"/>
      <c r="G31" s="41"/>
      <c r="H31" s="98"/>
    </row>
    <row r="32" spans="1:8" x14ac:dyDescent="0.3">
      <c r="A32" s="96" t="s">
        <v>69</v>
      </c>
      <c r="B32" s="97"/>
      <c r="C32" s="95" t="s">
        <v>130</v>
      </c>
      <c r="D32" s="44">
        <v>351.90736842105002</v>
      </c>
      <c r="E32" s="41">
        <v>0.57999999999999996</v>
      </c>
      <c r="F32" s="41" t="s">
        <v>129</v>
      </c>
      <c r="G32" s="44">
        <v>606.73684210526005</v>
      </c>
      <c r="H32" s="47"/>
    </row>
    <row r="33" spans="1:8" x14ac:dyDescent="0.3">
      <c r="A33" s="99">
        <v>2</v>
      </c>
      <c r="B33" s="42" t="s">
        <v>120</v>
      </c>
      <c r="C33" s="95"/>
      <c r="D33" s="44">
        <v>0</v>
      </c>
      <c r="E33" s="41"/>
      <c r="F33" s="41"/>
      <c r="G33" s="41"/>
      <c r="H33" s="98" t="s">
        <v>25</v>
      </c>
    </row>
    <row r="34" spans="1:8" x14ac:dyDescent="0.3">
      <c r="A34" s="95"/>
      <c r="B34" s="42" t="s">
        <v>121</v>
      </c>
      <c r="C34" s="95"/>
      <c r="D34" s="44">
        <v>0</v>
      </c>
      <c r="E34" s="41"/>
      <c r="F34" s="41"/>
      <c r="G34" s="41"/>
      <c r="H34" s="98"/>
    </row>
    <row r="35" spans="1:8" x14ac:dyDescent="0.3">
      <c r="A35" s="95"/>
      <c r="B35" s="42" t="s">
        <v>122</v>
      </c>
      <c r="C35" s="95"/>
      <c r="D35" s="44">
        <v>0</v>
      </c>
      <c r="E35" s="41"/>
      <c r="F35" s="41"/>
      <c r="G35" s="41"/>
      <c r="H35" s="98"/>
    </row>
    <row r="36" spans="1:8" x14ac:dyDescent="0.3">
      <c r="A36" s="95"/>
      <c r="B36" s="42" t="s">
        <v>123</v>
      </c>
      <c r="C36" s="95"/>
      <c r="D36" s="44">
        <v>351.90736842105002</v>
      </c>
      <c r="E36" s="41"/>
      <c r="F36" s="41"/>
      <c r="G36" s="41"/>
      <c r="H36" s="98"/>
    </row>
    <row r="37" spans="1:8" ht="24.6" x14ac:dyDescent="0.3">
      <c r="A37" s="93" t="s">
        <v>97</v>
      </c>
      <c r="B37" s="94"/>
      <c r="C37" s="37"/>
      <c r="D37" s="43">
        <v>4429.3167579982</v>
      </c>
      <c r="E37" s="41"/>
      <c r="F37" s="41"/>
      <c r="G37" s="41"/>
      <c r="H37" s="47"/>
    </row>
    <row r="38" spans="1:8" x14ac:dyDescent="0.3">
      <c r="A38" s="95" t="s">
        <v>131</v>
      </c>
      <c r="B38" s="42" t="s">
        <v>120</v>
      </c>
      <c r="C38" s="37"/>
      <c r="D38" s="43">
        <v>1373.4156667254999</v>
      </c>
      <c r="E38" s="41"/>
      <c r="F38" s="41"/>
      <c r="G38" s="41"/>
      <c r="H38" s="47"/>
    </row>
    <row r="39" spans="1:8" x14ac:dyDescent="0.3">
      <c r="A39" s="95"/>
      <c r="B39" s="42" t="s">
        <v>121</v>
      </c>
      <c r="C39" s="37"/>
      <c r="D39" s="43">
        <v>3.8895111606770998</v>
      </c>
      <c r="E39" s="41"/>
      <c r="F39" s="41"/>
      <c r="G39" s="41"/>
      <c r="H39" s="47"/>
    </row>
    <row r="40" spans="1:8" x14ac:dyDescent="0.3">
      <c r="A40" s="95"/>
      <c r="B40" s="42" t="s">
        <v>122</v>
      </c>
      <c r="C40" s="37"/>
      <c r="D40" s="43">
        <v>3052.011580112</v>
      </c>
      <c r="E40" s="41"/>
      <c r="F40" s="41"/>
      <c r="G40" s="41"/>
      <c r="H40" s="47"/>
    </row>
    <row r="41" spans="1:8" x14ac:dyDescent="0.3">
      <c r="A41" s="95"/>
      <c r="B41" s="42" t="s">
        <v>123</v>
      </c>
      <c r="C41" s="37"/>
      <c r="D41" s="43">
        <v>0</v>
      </c>
      <c r="E41" s="41"/>
      <c r="F41" s="41"/>
      <c r="G41" s="41"/>
      <c r="H41" s="47"/>
    </row>
    <row r="42" spans="1:8" x14ac:dyDescent="0.3">
      <c r="A42" s="96" t="s">
        <v>27</v>
      </c>
      <c r="B42" s="97"/>
      <c r="C42" s="95" t="s">
        <v>27</v>
      </c>
      <c r="D42" s="44">
        <v>4429.3167579982</v>
      </c>
      <c r="E42" s="41">
        <v>1</v>
      </c>
      <c r="F42" s="41" t="s">
        <v>124</v>
      </c>
      <c r="G42" s="44">
        <v>4429.3167579982</v>
      </c>
      <c r="H42" s="47"/>
    </row>
    <row r="43" spans="1:8" x14ac:dyDescent="0.3">
      <c r="A43" s="99">
        <v>1</v>
      </c>
      <c r="B43" s="42" t="s">
        <v>120</v>
      </c>
      <c r="C43" s="95"/>
      <c r="D43" s="44">
        <v>1373.4156667254999</v>
      </c>
      <c r="E43" s="41"/>
      <c r="F43" s="41"/>
      <c r="G43" s="41"/>
      <c r="H43" s="98" t="s">
        <v>127</v>
      </c>
    </row>
    <row r="44" spans="1:8" x14ac:dyDescent="0.3">
      <c r="A44" s="95"/>
      <c r="B44" s="42" t="s">
        <v>121</v>
      </c>
      <c r="C44" s="95"/>
      <c r="D44" s="44">
        <v>3.8895111606770998</v>
      </c>
      <c r="E44" s="41"/>
      <c r="F44" s="41"/>
      <c r="G44" s="41"/>
      <c r="H44" s="98"/>
    </row>
    <row r="45" spans="1:8" x14ac:dyDescent="0.3">
      <c r="A45" s="95"/>
      <c r="B45" s="42" t="s">
        <v>122</v>
      </c>
      <c r="C45" s="95"/>
      <c r="D45" s="44">
        <v>3052.011580112</v>
      </c>
      <c r="E45" s="41"/>
      <c r="F45" s="41"/>
      <c r="G45" s="41"/>
      <c r="H45" s="98"/>
    </row>
    <row r="46" spans="1:8" x14ac:dyDescent="0.3">
      <c r="A46" s="95"/>
      <c r="B46" s="42" t="s">
        <v>123</v>
      </c>
      <c r="C46" s="95"/>
      <c r="D46" s="44">
        <v>0</v>
      </c>
      <c r="E46" s="41"/>
      <c r="F46" s="41"/>
      <c r="G46" s="41"/>
      <c r="H46" s="98"/>
    </row>
    <row r="47" spans="1:8" ht="24.6" x14ac:dyDescent="0.3">
      <c r="A47" s="93" t="s">
        <v>103</v>
      </c>
      <c r="B47" s="94"/>
      <c r="C47" s="37"/>
      <c r="D47" s="43">
        <v>144795.97226993</v>
      </c>
      <c r="E47" s="41"/>
      <c r="F47" s="41"/>
      <c r="G47" s="41"/>
      <c r="H47" s="47"/>
    </row>
    <row r="48" spans="1:8" x14ac:dyDescent="0.3">
      <c r="A48" s="95" t="s">
        <v>132</v>
      </c>
      <c r="B48" s="42" t="s">
        <v>120</v>
      </c>
      <c r="C48" s="37"/>
      <c r="D48" s="43">
        <v>0</v>
      </c>
      <c r="E48" s="41"/>
      <c r="F48" s="41"/>
      <c r="G48" s="41"/>
      <c r="H48" s="47"/>
    </row>
    <row r="49" spans="1:8" x14ac:dyDescent="0.3">
      <c r="A49" s="95"/>
      <c r="B49" s="42" t="s">
        <v>121</v>
      </c>
      <c r="C49" s="37"/>
      <c r="D49" s="43">
        <v>0</v>
      </c>
      <c r="E49" s="41"/>
      <c r="F49" s="41"/>
      <c r="G49" s="41"/>
      <c r="H49" s="47"/>
    </row>
    <row r="50" spans="1:8" x14ac:dyDescent="0.3">
      <c r="A50" s="95"/>
      <c r="B50" s="42" t="s">
        <v>122</v>
      </c>
      <c r="C50" s="37"/>
      <c r="D50" s="43">
        <v>0</v>
      </c>
      <c r="E50" s="41"/>
      <c r="F50" s="41"/>
      <c r="G50" s="41"/>
      <c r="H50" s="47"/>
    </row>
    <row r="51" spans="1:8" x14ac:dyDescent="0.3">
      <c r="A51" s="95"/>
      <c r="B51" s="42" t="s">
        <v>123</v>
      </c>
      <c r="C51" s="37"/>
      <c r="D51" s="43">
        <v>291.62444384474998</v>
      </c>
      <c r="E51" s="41"/>
      <c r="F51" s="41"/>
      <c r="G51" s="41"/>
      <c r="H51" s="47"/>
    </row>
    <row r="52" spans="1:8" x14ac:dyDescent="0.3">
      <c r="A52" s="96" t="s">
        <v>103</v>
      </c>
      <c r="B52" s="97"/>
      <c r="C52" s="95" t="s">
        <v>27</v>
      </c>
      <c r="D52" s="44">
        <v>291.62444384474998</v>
      </c>
      <c r="E52" s="41">
        <v>1</v>
      </c>
      <c r="F52" s="41" t="s">
        <v>124</v>
      </c>
      <c r="G52" s="44">
        <v>291.62444384474998</v>
      </c>
      <c r="H52" s="47"/>
    </row>
    <row r="53" spans="1:8" x14ac:dyDescent="0.3">
      <c r="A53" s="99">
        <v>1</v>
      </c>
      <c r="B53" s="42" t="s">
        <v>120</v>
      </c>
      <c r="C53" s="95"/>
      <c r="D53" s="44">
        <v>0</v>
      </c>
      <c r="E53" s="41"/>
      <c r="F53" s="41"/>
      <c r="G53" s="41"/>
      <c r="H53" s="98" t="s">
        <v>127</v>
      </c>
    </row>
    <row r="54" spans="1:8" x14ac:dyDescent="0.3">
      <c r="A54" s="95"/>
      <c r="B54" s="42" t="s">
        <v>121</v>
      </c>
      <c r="C54" s="95"/>
      <c r="D54" s="44">
        <v>0</v>
      </c>
      <c r="E54" s="41"/>
      <c r="F54" s="41"/>
      <c r="G54" s="41"/>
      <c r="H54" s="98"/>
    </row>
    <row r="55" spans="1:8" x14ac:dyDescent="0.3">
      <c r="A55" s="95"/>
      <c r="B55" s="42" t="s">
        <v>122</v>
      </c>
      <c r="C55" s="95"/>
      <c r="D55" s="44">
        <v>0</v>
      </c>
      <c r="E55" s="41"/>
      <c r="F55" s="41"/>
      <c r="G55" s="41"/>
      <c r="H55" s="98"/>
    </row>
    <row r="56" spans="1:8" x14ac:dyDescent="0.3">
      <c r="A56" s="95"/>
      <c r="B56" s="42" t="s">
        <v>123</v>
      </c>
      <c r="C56" s="95"/>
      <c r="D56" s="44">
        <v>291.62444384474998</v>
      </c>
      <c r="E56" s="41"/>
      <c r="F56" s="41"/>
      <c r="G56" s="41"/>
      <c r="H56" s="98"/>
    </row>
    <row r="57" spans="1:8" x14ac:dyDescent="0.3">
      <c r="A57" s="95" t="s">
        <v>133</v>
      </c>
      <c r="B57" s="42" t="s">
        <v>120</v>
      </c>
      <c r="C57" s="37"/>
      <c r="D57" s="43">
        <v>0</v>
      </c>
      <c r="E57" s="41"/>
      <c r="F57" s="41"/>
      <c r="G57" s="41"/>
      <c r="H57" s="47"/>
    </row>
    <row r="58" spans="1:8" x14ac:dyDescent="0.3">
      <c r="A58" s="95"/>
      <c r="B58" s="42" t="s">
        <v>121</v>
      </c>
      <c r="C58" s="37"/>
      <c r="D58" s="43">
        <v>0</v>
      </c>
      <c r="E58" s="41"/>
      <c r="F58" s="41"/>
      <c r="G58" s="41"/>
      <c r="H58" s="47"/>
    </row>
    <row r="59" spans="1:8" x14ac:dyDescent="0.3">
      <c r="A59" s="95"/>
      <c r="B59" s="42" t="s">
        <v>122</v>
      </c>
      <c r="C59" s="37"/>
      <c r="D59" s="43">
        <v>0</v>
      </c>
      <c r="E59" s="41"/>
      <c r="F59" s="41"/>
      <c r="G59" s="41"/>
      <c r="H59" s="47"/>
    </row>
    <row r="60" spans="1:8" x14ac:dyDescent="0.3">
      <c r="A60" s="95"/>
      <c r="B60" s="42" t="s">
        <v>123</v>
      </c>
      <c r="C60" s="37"/>
      <c r="D60" s="43">
        <v>144795.97226993</v>
      </c>
      <c r="E60" s="41"/>
      <c r="F60" s="41"/>
      <c r="G60" s="41"/>
      <c r="H60" s="47"/>
    </row>
    <row r="61" spans="1:8" x14ac:dyDescent="0.3">
      <c r="A61" s="96" t="s">
        <v>103</v>
      </c>
      <c r="B61" s="97"/>
      <c r="C61" s="95" t="s">
        <v>136</v>
      </c>
      <c r="D61" s="44">
        <v>144504.34782609</v>
      </c>
      <c r="E61" s="41">
        <v>2.0000000000000002E-5</v>
      </c>
      <c r="F61" s="41" t="s">
        <v>134</v>
      </c>
      <c r="G61" s="44">
        <v>7225217391.3043003</v>
      </c>
      <c r="H61" s="47"/>
    </row>
    <row r="62" spans="1:8" x14ac:dyDescent="0.3">
      <c r="A62" s="99">
        <v>1</v>
      </c>
      <c r="B62" s="42" t="s">
        <v>120</v>
      </c>
      <c r="C62" s="95"/>
      <c r="D62" s="44">
        <v>0</v>
      </c>
      <c r="E62" s="41"/>
      <c r="F62" s="41"/>
      <c r="G62" s="41"/>
      <c r="H62" s="98" t="s">
        <v>135</v>
      </c>
    </row>
    <row r="63" spans="1:8" x14ac:dyDescent="0.3">
      <c r="A63" s="95"/>
      <c r="B63" s="42" t="s">
        <v>121</v>
      </c>
      <c r="C63" s="95"/>
      <c r="D63" s="44">
        <v>0</v>
      </c>
      <c r="E63" s="41"/>
      <c r="F63" s="41"/>
      <c r="G63" s="41"/>
      <c r="H63" s="98"/>
    </row>
    <row r="64" spans="1:8" x14ac:dyDescent="0.3">
      <c r="A64" s="95"/>
      <c r="B64" s="42" t="s">
        <v>122</v>
      </c>
      <c r="C64" s="95"/>
      <c r="D64" s="44">
        <v>0</v>
      </c>
      <c r="E64" s="41"/>
      <c r="F64" s="41"/>
      <c r="G64" s="41"/>
      <c r="H64" s="98"/>
    </row>
    <row r="65" spans="1:8" x14ac:dyDescent="0.3">
      <c r="A65" s="95"/>
      <c r="B65" s="42" t="s">
        <v>123</v>
      </c>
      <c r="C65" s="95"/>
      <c r="D65" s="44">
        <v>144504.34782609</v>
      </c>
      <c r="E65" s="41"/>
      <c r="F65" s="41"/>
      <c r="G65" s="41"/>
      <c r="H65" s="98"/>
    </row>
    <row r="66" spans="1:8" ht="24.6" x14ac:dyDescent="0.3">
      <c r="A66" s="93" t="s">
        <v>105</v>
      </c>
      <c r="B66" s="94"/>
      <c r="C66" s="37"/>
      <c r="D66" s="43">
        <v>31.469082125604</v>
      </c>
      <c r="E66" s="41"/>
      <c r="F66" s="41"/>
      <c r="G66" s="41"/>
      <c r="H66" s="47"/>
    </row>
    <row r="67" spans="1:8" x14ac:dyDescent="0.3">
      <c r="A67" s="95" t="s">
        <v>137</v>
      </c>
      <c r="B67" s="42" t="s">
        <v>120</v>
      </c>
      <c r="C67" s="37"/>
      <c r="D67" s="43">
        <v>31.469082125604</v>
      </c>
      <c r="E67" s="41"/>
      <c r="F67" s="41"/>
      <c r="G67" s="41"/>
      <c r="H67" s="47"/>
    </row>
    <row r="68" spans="1:8" x14ac:dyDescent="0.3">
      <c r="A68" s="95"/>
      <c r="B68" s="42" t="s">
        <v>121</v>
      </c>
      <c r="C68" s="37"/>
      <c r="D68" s="43">
        <v>0</v>
      </c>
      <c r="E68" s="41"/>
      <c r="F68" s="41"/>
      <c r="G68" s="41"/>
      <c r="H68" s="47"/>
    </row>
    <row r="69" spans="1:8" x14ac:dyDescent="0.3">
      <c r="A69" s="95"/>
      <c r="B69" s="42" t="s">
        <v>122</v>
      </c>
      <c r="C69" s="37"/>
      <c r="D69" s="43">
        <v>0</v>
      </c>
      <c r="E69" s="41"/>
      <c r="F69" s="41"/>
      <c r="G69" s="41"/>
      <c r="H69" s="47"/>
    </row>
    <row r="70" spans="1:8" x14ac:dyDescent="0.3">
      <c r="A70" s="95"/>
      <c r="B70" s="42" t="s">
        <v>123</v>
      </c>
      <c r="C70" s="37"/>
      <c r="D70" s="43">
        <v>0</v>
      </c>
      <c r="E70" s="41"/>
      <c r="F70" s="41"/>
      <c r="G70" s="41"/>
      <c r="H70" s="47"/>
    </row>
    <row r="71" spans="1:8" x14ac:dyDescent="0.3">
      <c r="A71" s="96" t="s">
        <v>29</v>
      </c>
      <c r="B71" s="97"/>
      <c r="C71" s="95" t="s">
        <v>136</v>
      </c>
      <c r="D71" s="44">
        <v>31.469082125604</v>
      </c>
      <c r="E71" s="41">
        <v>2.0000000000000002E-5</v>
      </c>
      <c r="F71" s="41" t="s">
        <v>134</v>
      </c>
      <c r="G71" s="44">
        <v>1573454.1062802</v>
      </c>
      <c r="H71" s="47"/>
    </row>
    <row r="72" spans="1:8" x14ac:dyDescent="0.3">
      <c r="A72" s="99">
        <v>1</v>
      </c>
      <c r="B72" s="42" t="s">
        <v>120</v>
      </c>
      <c r="C72" s="95"/>
      <c r="D72" s="44">
        <v>31.469082125604</v>
      </c>
      <c r="E72" s="41"/>
      <c r="F72" s="41"/>
      <c r="G72" s="41"/>
      <c r="H72" s="98" t="s">
        <v>135</v>
      </c>
    </row>
    <row r="73" spans="1:8" x14ac:dyDescent="0.3">
      <c r="A73" s="95"/>
      <c r="B73" s="42" t="s">
        <v>121</v>
      </c>
      <c r="C73" s="95"/>
      <c r="D73" s="44">
        <v>0</v>
      </c>
      <c r="E73" s="41"/>
      <c r="F73" s="41"/>
      <c r="G73" s="41"/>
      <c r="H73" s="98"/>
    </row>
    <row r="74" spans="1:8" x14ac:dyDescent="0.3">
      <c r="A74" s="95"/>
      <c r="B74" s="42" t="s">
        <v>122</v>
      </c>
      <c r="C74" s="95"/>
      <c r="D74" s="44">
        <v>0</v>
      </c>
      <c r="E74" s="41"/>
      <c r="F74" s="41"/>
      <c r="G74" s="41"/>
      <c r="H74" s="98"/>
    </row>
    <row r="75" spans="1:8" x14ac:dyDescent="0.3">
      <c r="A75" s="95"/>
      <c r="B75" s="42" t="s">
        <v>123</v>
      </c>
      <c r="C75" s="95"/>
      <c r="D75" s="44">
        <v>0</v>
      </c>
      <c r="E75" s="41"/>
      <c r="F75" s="41"/>
      <c r="G75" s="41"/>
      <c r="H75" s="98"/>
    </row>
    <row r="76" spans="1:8" ht="24.6" x14ac:dyDescent="0.3">
      <c r="A76" s="93" t="s">
        <v>25</v>
      </c>
      <c r="B76" s="94"/>
      <c r="C76" s="37"/>
      <c r="D76" s="43">
        <v>3064.8622950876002</v>
      </c>
      <c r="E76" s="41"/>
      <c r="F76" s="41"/>
      <c r="G76" s="41"/>
      <c r="H76" s="47"/>
    </row>
    <row r="77" spans="1:8" x14ac:dyDescent="0.3">
      <c r="A77" s="95" t="s">
        <v>119</v>
      </c>
      <c r="B77" s="42" t="s">
        <v>120</v>
      </c>
      <c r="C77" s="37"/>
      <c r="D77" s="43">
        <v>3014.7689906983001</v>
      </c>
      <c r="E77" s="41"/>
      <c r="F77" s="41"/>
      <c r="G77" s="41"/>
      <c r="H77" s="47"/>
    </row>
    <row r="78" spans="1:8" x14ac:dyDescent="0.3">
      <c r="A78" s="95"/>
      <c r="B78" s="42" t="s">
        <v>121</v>
      </c>
      <c r="C78" s="37"/>
      <c r="D78" s="43">
        <v>50.093304389304002</v>
      </c>
      <c r="E78" s="41"/>
      <c r="F78" s="41"/>
      <c r="G78" s="41"/>
      <c r="H78" s="47"/>
    </row>
    <row r="79" spans="1:8" x14ac:dyDescent="0.3">
      <c r="A79" s="95"/>
      <c r="B79" s="42" t="s">
        <v>122</v>
      </c>
      <c r="C79" s="37"/>
      <c r="D79" s="43">
        <v>0</v>
      </c>
      <c r="E79" s="41"/>
      <c r="F79" s="41"/>
      <c r="G79" s="41"/>
      <c r="H79" s="47"/>
    </row>
    <row r="80" spans="1:8" x14ac:dyDescent="0.3">
      <c r="A80" s="95"/>
      <c r="B80" s="42" t="s">
        <v>123</v>
      </c>
      <c r="C80" s="37"/>
      <c r="D80" s="43">
        <v>0</v>
      </c>
      <c r="E80" s="41"/>
      <c r="F80" s="41"/>
      <c r="G80" s="41"/>
      <c r="H80" s="47"/>
    </row>
    <row r="81" spans="1:8" x14ac:dyDescent="0.3">
      <c r="A81" s="96" t="s">
        <v>92</v>
      </c>
      <c r="B81" s="97"/>
      <c r="C81" s="95" t="s">
        <v>130</v>
      </c>
      <c r="D81" s="44">
        <v>3064.8622950876002</v>
      </c>
      <c r="E81" s="41">
        <v>0.57999999999999996</v>
      </c>
      <c r="F81" s="41" t="s">
        <v>129</v>
      </c>
      <c r="G81" s="44">
        <v>5284.2453363578998</v>
      </c>
      <c r="H81" s="47"/>
    </row>
    <row r="82" spans="1:8" x14ac:dyDescent="0.3">
      <c r="A82" s="99">
        <v>1</v>
      </c>
      <c r="B82" s="42" t="s">
        <v>120</v>
      </c>
      <c r="C82" s="95"/>
      <c r="D82" s="44">
        <v>3014.7689906983001</v>
      </c>
      <c r="E82" s="41"/>
      <c r="F82" s="41"/>
      <c r="G82" s="41"/>
      <c r="H82" s="98" t="s">
        <v>25</v>
      </c>
    </row>
    <row r="83" spans="1:8" x14ac:dyDescent="0.3">
      <c r="A83" s="95"/>
      <c r="B83" s="42" t="s">
        <v>121</v>
      </c>
      <c r="C83" s="95"/>
      <c r="D83" s="44">
        <v>50.093304389304002</v>
      </c>
      <c r="E83" s="41"/>
      <c r="F83" s="41"/>
      <c r="G83" s="41"/>
      <c r="H83" s="98"/>
    </row>
    <row r="84" spans="1:8" x14ac:dyDescent="0.3">
      <c r="A84" s="95"/>
      <c r="B84" s="42" t="s">
        <v>122</v>
      </c>
      <c r="C84" s="95"/>
      <c r="D84" s="44">
        <v>0</v>
      </c>
      <c r="E84" s="41"/>
      <c r="F84" s="41"/>
      <c r="G84" s="41"/>
      <c r="H84" s="98"/>
    </row>
    <row r="85" spans="1:8" x14ac:dyDescent="0.3">
      <c r="A85" s="95"/>
      <c r="B85" s="42" t="s">
        <v>123</v>
      </c>
      <c r="C85" s="95"/>
      <c r="D85" s="44">
        <v>0</v>
      </c>
      <c r="E85" s="41"/>
      <c r="F85" s="41"/>
      <c r="G85" s="41"/>
      <c r="H85" s="98"/>
    </row>
    <row r="86" spans="1:8" ht="24.6" x14ac:dyDescent="0.3">
      <c r="A86" s="93" t="s">
        <v>58</v>
      </c>
      <c r="B86" s="94"/>
      <c r="C86" s="37"/>
      <c r="D86" s="43">
        <v>35.495802407108997</v>
      </c>
      <c r="E86" s="41"/>
      <c r="F86" s="41"/>
      <c r="G86" s="41"/>
      <c r="H86" s="47"/>
    </row>
    <row r="87" spans="1:8" x14ac:dyDescent="0.3">
      <c r="A87" s="95" t="s">
        <v>138</v>
      </c>
      <c r="B87" s="42" t="s">
        <v>120</v>
      </c>
      <c r="C87" s="37"/>
      <c r="D87" s="43">
        <v>0</v>
      </c>
      <c r="E87" s="41"/>
      <c r="F87" s="41"/>
      <c r="G87" s="41"/>
      <c r="H87" s="47"/>
    </row>
    <row r="88" spans="1:8" x14ac:dyDescent="0.3">
      <c r="A88" s="95"/>
      <c r="B88" s="42" t="s">
        <v>121</v>
      </c>
      <c r="C88" s="37"/>
      <c r="D88" s="43">
        <v>0</v>
      </c>
      <c r="E88" s="41"/>
      <c r="F88" s="41"/>
      <c r="G88" s="41"/>
      <c r="H88" s="47"/>
    </row>
    <row r="89" spans="1:8" x14ac:dyDescent="0.3">
      <c r="A89" s="95"/>
      <c r="B89" s="42" t="s">
        <v>122</v>
      </c>
      <c r="C89" s="37"/>
      <c r="D89" s="43">
        <v>0</v>
      </c>
      <c r="E89" s="41"/>
      <c r="F89" s="41"/>
      <c r="G89" s="41"/>
      <c r="H89" s="47"/>
    </row>
    <row r="90" spans="1:8" x14ac:dyDescent="0.3">
      <c r="A90" s="95"/>
      <c r="B90" s="42" t="s">
        <v>123</v>
      </c>
      <c r="C90" s="37"/>
      <c r="D90" s="43">
        <v>35.495802407108997</v>
      </c>
      <c r="E90" s="41"/>
      <c r="F90" s="41"/>
      <c r="G90" s="41"/>
      <c r="H90" s="47"/>
    </row>
    <row r="91" spans="1:8" x14ac:dyDescent="0.3">
      <c r="A91" s="96" t="s">
        <v>58</v>
      </c>
      <c r="B91" s="97"/>
      <c r="C91" s="95" t="s">
        <v>130</v>
      </c>
      <c r="D91" s="44">
        <v>35.495802407108997</v>
      </c>
      <c r="E91" s="41">
        <v>0.57999999999999996</v>
      </c>
      <c r="F91" s="41" t="s">
        <v>129</v>
      </c>
      <c r="G91" s="44">
        <v>61.199659322602002</v>
      </c>
      <c r="H91" s="47"/>
    </row>
    <row r="92" spans="1:8" x14ac:dyDescent="0.3">
      <c r="A92" s="99">
        <v>1</v>
      </c>
      <c r="B92" s="42" t="s">
        <v>120</v>
      </c>
      <c r="C92" s="95"/>
      <c r="D92" s="44">
        <v>0</v>
      </c>
      <c r="E92" s="41"/>
      <c r="F92" s="41"/>
      <c r="G92" s="41"/>
      <c r="H92" s="98" t="s">
        <v>25</v>
      </c>
    </row>
    <row r="93" spans="1:8" x14ac:dyDescent="0.3">
      <c r="A93" s="95"/>
      <c r="B93" s="42" t="s">
        <v>121</v>
      </c>
      <c r="C93" s="95"/>
      <c r="D93" s="44">
        <v>0</v>
      </c>
      <c r="E93" s="41"/>
      <c r="F93" s="41"/>
      <c r="G93" s="41"/>
      <c r="H93" s="98"/>
    </row>
    <row r="94" spans="1:8" x14ac:dyDescent="0.3">
      <c r="A94" s="95"/>
      <c r="B94" s="42" t="s">
        <v>122</v>
      </c>
      <c r="C94" s="95"/>
      <c r="D94" s="44">
        <v>0</v>
      </c>
      <c r="E94" s="41"/>
      <c r="F94" s="41"/>
      <c r="G94" s="41"/>
      <c r="H94" s="98"/>
    </row>
    <row r="95" spans="1:8" x14ac:dyDescent="0.3">
      <c r="A95" s="95"/>
      <c r="B95" s="42" t="s">
        <v>123</v>
      </c>
      <c r="C95" s="95"/>
      <c r="D95" s="44">
        <v>35.495802407108997</v>
      </c>
      <c r="E95" s="41"/>
      <c r="F95" s="41"/>
      <c r="G95" s="41"/>
      <c r="H95" s="98"/>
    </row>
    <row r="96" spans="1:8" x14ac:dyDescent="0.3">
      <c r="A96" s="46"/>
      <c r="C96" s="46"/>
      <c r="D96" s="40"/>
      <c r="E96" s="40"/>
      <c r="F96" s="40"/>
      <c r="G96" s="40"/>
      <c r="H96" s="49"/>
    </row>
    <row r="98" spans="1:8" x14ac:dyDescent="0.3">
      <c r="A98" s="92" t="s">
        <v>139</v>
      </c>
      <c r="B98" s="92"/>
      <c r="C98" s="92"/>
      <c r="D98" s="92"/>
      <c r="E98" s="92"/>
      <c r="F98" s="92"/>
      <c r="G98" s="92"/>
      <c r="H98" s="92"/>
    </row>
    <row r="99" spans="1:8" x14ac:dyDescent="0.3">
      <c r="A99" s="92" t="s">
        <v>140</v>
      </c>
      <c r="B99" s="92"/>
      <c r="C99" s="92"/>
      <c r="D99" s="92"/>
      <c r="E99" s="92"/>
      <c r="F99" s="92"/>
      <c r="G99" s="92"/>
      <c r="H99" s="92"/>
    </row>
  </sheetData>
  <mergeCells count="58">
    <mergeCell ref="A3:B3"/>
    <mergeCell ref="A4:A7"/>
    <mergeCell ref="A8:B8"/>
    <mergeCell ref="H9:H12"/>
    <mergeCell ref="C8:C12"/>
    <mergeCell ref="A9:A12"/>
    <mergeCell ref="A13:A16"/>
    <mergeCell ref="A17:B17"/>
    <mergeCell ref="H18:H21"/>
    <mergeCell ref="C17:C21"/>
    <mergeCell ref="A18:A21"/>
    <mergeCell ref="A22:B22"/>
    <mergeCell ref="A23:A26"/>
    <mergeCell ref="A27:B27"/>
    <mergeCell ref="H28:H31"/>
    <mergeCell ref="C27:C31"/>
    <mergeCell ref="A28:A31"/>
    <mergeCell ref="A32:B32"/>
    <mergeCell ref="H33:H36"/>
    <mergeCell ref="C32:C36"/>
    <mergeCell ref="A33:A36"/>
    <mergeCell ref="A37:B37"/>
    <mergeCell ref="A38:A41"/>
    <mergeCell ref="A42:B42"/>
    <mergeCell ref="H43:H46"/>
    <mergeCell ref="C42:C46"/>
    <mergeCell ref="A43:A46"/>
    <mergeCell ref="A47:B47"/>
    <mergeCell ref="A48:A51"/>
    <mergeCell ref="A52:B52"/>
    <mergeCell ref="H53:H56"/>
    <mergeCell ref="C52:C56"/>
    <mergeCell ref="A53:A56"/>
    <mergeCell ref="A57:A60"/>
    <mergeCell ref="A61:B61"/>
    <mergeCell ref="H62:H65"/>
    <mergeCell ref="C61:C65"/>
    <mergeCell ref="A62:A65"/>
    <mergeCell ref="A66:B66"/>
    <mergeCell ref="A67:A70"/>
    <mergeCell ref="A71:B71"/>
    <mergeCell ref="H72:H75"/>
    <mergeCell ref="C71:C75"/>
    <mergeCell ref="A72:A75"/>
    <mergeCell ref="A76:B76"/>
    <mergeCell ref="A77:A80"/>
    <mergeCell ref="A81:B81"/>
    <mergeCell ref="H82:H85"/>
    <mergeCell ref="C81:C85"/>
    <mergeCell ref="A82:A85"/>
    <mergeCell ref="A98:H98"/>
    <mergeCell ref="A99:H99"/>
    <mergeCell ref="A86:B86"/>
    <mergeCell ref="A87:A90"/>
    <mergeCell ref="A91:B91"/>
    <mergeCell ref="H92:H95"/>
    <mergeCell ref="C91:C95"/>
    <mergeCell ref="A92:A95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pageSetUpPr fitToPage="1"/>
  </sheetPr>
  <dimension ref="A1:I8"/>
  <sheetViews>
    <sheetView zoomScale="90" zoomScaleNormal="90" workbookViewId="0">
      <selection sqref="A1:H1"/>
    </sheetView>
  </sheetViews>
  <sheetFormatPr defaultColWidth="9.109375" defaultRowHeight="14.4" x14ac:dyDescent="0.3"/>
  <cols>
    <col min="1" max="1" width="60.44140625" style="16" customWidth="1"/>
    <col min="2" max="3" width="13.6640625" style="16" customWidth="1"/>
    <col min="4" max="4" width="17.109375" style="16" customWidth="1"/>
    <col min="5" max="5" width="15" style="16" customWidth="1"/>
    <col min="6" max="6" width="31" style="16" customWidth="1"/>
    <col min="7" max="7" width="25.6640625" style="16" customWidth="1"/>
    <col min="8" max="8" width="35" style="16" customWidth="1"/>
    <col min="9" max="9" width="9.109375" style="16"/>
  </cols>
  <sheetData>
    <row r="1" spans="1:8" x14ac:dyDescent="0.3">
      <c r="A1" s="101" t="s">
        <v>141</v>
      </c>
      <c r="B1" s="101"/>
      <c r="C1" s="101"/>
      <c r="D1" s="101"/>
      <c r="E1" s="101"/>
      <c r="F1" s="101"/>
      <c r="G1" s="101"/>
      <c r="H1" s="101"/>
    </row>
    <row r="3" spans="1:8" ht="44.25" customHeight="1" x14ac:dyDescent="0.3">
      <c r="A3" s="6" t="s">
        <v>142</v>
      </c>
      <c r="B3" s="6" t="s">
        <v>143</v>
      </c>
      <c r="C3" s="6" t="s">
        <v>144</v>
      </c>
      <c r="D3" s="6" t="s">
        <v>145</v>
      </c>
      <c r="E3" s="6" t="s">
        <v>146</v>
      </c>
      <c r="F3" s="6" t="s">
        <v>147</v>
      </c>
      <c r="G3" s="6" t="s">
        <v>148</v>
      </c>
      <c r="H3" s="6" t="s">
        <v>149</v>
      </c>
    </row>
    <row r="4" spans="1:8" ht="39" hidden="1" customHeight="1" x14ac:dyDescent="0.3">
      <c r="A4" s="25" t="s">
        <v>150</v>
      </c>
      <c r="B4" s="26" t="s">
        <v>124</v>
      </c>
      <c r="C4" s="27">
        <v>103.5</v>
      </c>
      <c r="D4" s="27">
        <v>4.8225376529421</v>
      </c>
      <c r="E4" s="26"/>
      <c r="F4" s="26"/>
      <c r="G4" s="27">
        <v>499.13264707950998</v>
      </c>
      <c r="H4" s="28"/>
    </row>
    <row r="5" spans="1:8" ht="39" customHeight="1" x14ac:dyDescent="0.3">
      <c r="A5" s="25" t="s">
        <v>151</v>
      </c>
      <c r="B5" s="26" t="s">
        <v>124</v>
      </c>
      <c r="C5" s="27">
        <v>1</v>
      </c>
      <c r="D5" s="27">
        <v>3052.010419532</v>
      </c>
      <c r="E5" s="26" t="s">
        <v>152</v>
      </c>
      <c r="F5" s="25" t="s">
        <v>151</v>
      </c>
      <c r="G5" s="27">
        <v>3052.010419532</v>
      </c>
      <c r="H5" s="28" t="s">
        <v>175</v>
      </c>
    </row>
    <row r="6" spans="1:8" ht="39" customHeight="1" x14ac:dyDescent="0.3">
      <c r="A6" s="25" t="s">
        <v>153</v>
      </c>
      <c r="B6" s="26" t="s">
        <v>129</v>
      </c>
      <c r="C6" s="27">
        <v>0.65082105263157997</v>
      </c>
      <c r="D6" s="27">
        <v>900.30388838926001</v>
      </c>
      <c r="E6" s="26">
        <v>0.4</v>
      </c>
      <c r="F6" s="25" t="s">
        <v>153</v>
      </c>
      <c r="G6" s="27">
        <v>585.93672432979997</v>
      </c>
      <c r="H6" s="28" t="s">
        <v>173</v>
      </c>
    </row>
    <row r="7" spans="1:8" ht="39" customHeight="1" x14ac:dyDescent="0.3">
      <c r="A7" s="25" t="s">
        <v>154</v>
      </c>
      <c r="B7" s="26" t="s">
        <v>124</v>
      </c>
      <c r="C7" s="27">
        <v>17</v>
      </c>
      <c r="D7" s="27">
        <v>81.798315329532997</v>
      </c>
      <c r="E7" s="26">
        <v>0.4</v>
      </c>
      <c r="F7" s="25" t="s">
        <v>154</v>
      </c>
      <c r="G7" s="27">
        <v>1198.5605783021999</v>
      </c>
      <c r="H7" s="28" t="s">
        <v>174</v>
      </c>
    </row>
    <row r="8" spans="1:8" ht="39" hidden="1" customHeight="1" x14ac:dyDescent="0.3">
      <c r="A8" s="25" t="s">
        <v>155</v>
      </c>
      <c r="B8" s="26" t="s">
        <v>124</v>
      </c>
      <c r="C8" s="27">
        <v>2.4421052631579001</v>
      </c>
      <c r="D8" s="27">
        <v>19.871333705078001</v>
      </c>
      <c r="E8" s="26">
        <v>0.4</v>
      </c>
      <c r="F8" s="26"/>
      <c r="G8" s="27">
        <v>48.527888627137997</v>
      </c>
      <c r="H8" s="28"/>
    </row>
  </sheetData>
  <mergeCells count="1">
    <mergeCell ref="A1:H1"/>
  </mergeCells>
  <pageMargins left="0.19700000000000001" right="0.315" top="0.748" bottom="0.748" header="0.315" footer="0.315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80"/>
  <sheetViews>
    <sheetView topLeftCell="A64" zoomScale="90" zoomScaleNormal="90" workbookViewId="0"/>
  </sheetViews>
  <sheetFormatPr defaultColWidth="8.6640625" defaultRowHeight="15.6" x14ac:dyDescent="0.3"/>
  <cols>
    <col min="1" max="1" width="10.6640625" style="5" customWidth="1"/>
    <col min="2" max="2" width="66.33203125" style="5" customWidth="1"/>
    <col min="3" max="3" width="66.6640625" style="5" customWidth="1"/>
    <col min="4" max="4" width="21.6640625" style="5" customWidth="1"/>
    <col min="5" max="5" width="21.109375" style="5" customWidth="1"/>
    <col min="6" max="6" width="23" style="5" customWidth="1"/>
    <col min="7" max="7" width="16.6640625" style="5" customWidth="1"/>
    <col min="8" max="8" width="17.44140625" style="5" customWidth="1"/>
    <col min="9" max="9" width="8.6640625" style="5"/>
  </cols>
  <sheetData>
    <row r="1" spans="1:8" x14ac:dyDescent="0.3">
      <c r="A1" s="4"/>
      <c r="B1" s="4"/>
      <c r="C1" s="4"/>
      <c r="D1" s="4"/>
      <c r="E1" s="4"/>
      <c r="F1" s="4"/>
      <c r="G1" s="4"/>
      <c r="H1" s="4"/>
    </row>
    <row r="2" spans="1:8" x14ac:dyDescent="0.3">
      <c r="A2" s="1"/>
      <c r="B2" s="1"/>
      <c r="C2" s="1"/>
      <c r="D2" s="1"/>
      <c r="E2" s="1"/>
      <c r="F2" s="1"/>
      <c r="G2" s="1"/>
      <c r="H2" s="1"/>
    </row>
    <row r="3" spans="1:8" x14ac:dyDescent="0.3">
      <c r="A3" s="2"/>
      <c r="B3" s="2"/>
      <c r="C3" s="2"/>
      <c r="E3" s="2"/>
      <c r="F3" s="2"/>
      <c r="G3" s="2"/>
      <c r="H3" s="2"/>
    </row>
    <row r="4" spans="1:8" x14ac:dyDescent="0.3">
      <c r="A4" s="1"/>
      <c r="B4" s="1"/>
      <c r="C4" s="1"/>
      <c r="D4" s="1"/>
      <c r="E4" s="1"/>
      <c r="F4" s="1"/>
      <c r="G4" s="1"/>
      <c r="H4" s="1"/>
    </row>
    <row r="5" spans="1:8" x14ac:dyDescent="0.3">
      <c r="A5" s="1"/>
      <c r="B5" s="1"/>
      <c r="C5" s="1"/>
      <c r="D5" s="1"/>
      <c r="E5" s="1"/>
      <c r="F5" s="1"/>
      <c r="G5" s="1"/>
      <c r="H5" s="1"/>
    </row>
    <row r="6" spans="1:8" x14ac:dyDescent="0.3">
      <c r="A6" s="1"/>
      <c r="B6" s="1"/>
      <c r="C6" s="23"/>
      <c r="D6" s="1"/>
      <c r="E6" s="1"/>
      <c r="F6" s="1"/>
      <c r="G6" s="1"/>
      <c r="H6" s="1"/>
    </row>
    <row r="7" spans="1:8" x14ac:dyDescent="0.3">
      <c r="A7" s="1"/>
      <c r="B7" s="1"/>
      <c r="C7" s="1"/>
      <c r="D7" s="1"/>
      <c r="E7" s="1"/>
      <c r="F7" s="1"/>
      <c r="G7" s="1"/>
      <c r="H7" s="1"/>
    </row>
    <row r="8" spans="1:8" x14ac:dyDescent="0.3">
      <c r="A8" s="2"/>
      <c r="B8" s="2"/>
      <c r="C8" s="2"/>
      <c r="E8" s="2"/>
      <c r="F8" s="2"/>
      <c r="G8" s="2"/>
      <c r="H8" s="2"/>
    </row>
    <row r="9" spans="1:8" x14ac:dyDescent="0.3">
      <c r="A9" s="1"/>
      <c r="B9" s="1"/>
      <c r="C9" s="1"/>
      <c r="D9" s="1"/>
      <c r="E9" s="1"/>
      <c r="F9" s="1"/>
      <c r="G9" s="1"/>
      <c r="H9" s="1"/>
    </row>
    <row r="10" spans="1:8" x14ac:dyDescent="0.3">
      <c r="A10" s="1"/>
      <c r="B10" s="1"/>
      <c r="C10" s="1"/>
      <c r="D10" s="1"/>
      <c r="E10" s="1"/>
      <c r="F10" s="1"/>
      <c r="G10" s="1"/>
      <c r="H10" s="1"/>
    </row>
    <row r="11" spans="1:8" x14ac:dyDescent="0.3">
      <c r="A11" s="3"/>
      <c r="B11" s="3"/>
      <c r="C11" s="33" t="s">
        <v>11</v>
      </c>
      <c r="E11" s="3"/>
      <c r="F11" s="3"/>
      <c r="G11" s="3"/>
      <c r="H11" s="3"/>
    </row>
    <row r="12" spans="1:8" x14ac:dyDescent="0.3">
      <c r="A12" s="1"/>
      <c r="B12" s="1"/>
      <c r="C12" s="1"/>
      <c r="D12" s="1"/>
      <c r="E12" s="1"/>
      <c r="F12" s="1"/>
      <c r="G12" s="1"/>
      <c r="H12" s="1"/>
    </row>
    <row r="13" spans="1:8" ht="78.75" customHeight="1" x14ac:dyDescent="0.3">
      <c r="A13" s="85" t="s">
        <v>177</v>
      </c>
      <c r="B13" s="85"/>
      <c r="C13" s="85"/>
      <c r="D13" s="85"/>
      <c r="E13" s="85"/>
      <c r="F13" s="85"/>
      <c r="G13" s="85"/>
      <c r="H13" s="85"/>
    </row>
    <row r="14" spans="1:8" x14ac:dyDescent="0.3">
      <c r="A14" s="14"/>
      <c r="B14" s="14"/>
      <c r="C14" s="2" t="s">
        <v>3</v>
      </c>
      <c r="E14" s="14"/>
      <c r="F14" s="14"/>
      <c r="G14" s="14"/>
      <c r="H14" s="14"/>
    </row>
    <row r="15" spans="1:8" x14ac:dyDescent="0.3">
      <c r="A15" s="1"/>
      <c r="B15" s="1"/>
      <c r="C15" s="1"/>
      <c r="D15" s="1"/>
      <c r="E15" s="24"/>
      <c r="F15" s="1"/>
      <c r="G15" s="1"/>
      <c r="H15" s="1"/>
    </row>
    <row r="16" spans="1:8" x14ac:dyDescent="0.3">
      <c r="A16" s="1" t="s">
        <v>12</v>
      </c>
      <c r="B16" s="1"/>
      <c r="C16" s="1"/>
      <c r="D16" s="1"/>
      <c r="E16" s="1"/>
      <c r="F16" s="1"/>
      <c r="G16" s="1"/>
      <c r="H16" s="31"/>
    </row>
    <row r="17" spans="1:8" x14ac:dyDescent="0.3">
      <c r="A17" s="1"/>
      <c r="B17" s="1"/>
      <c r="C17" s="1"/>
      <c r="D17" s="1"/>
      <c r="E17" s="1"/>
      <c r="F17" s="1"/>
      <c r="G17" s="1"/>
      <c r="H17" s="1"/>
    </row>
    <row r="18" spans="1:8" ht="36" customHeight="1" x14ac:dyDescent="0.3">
      <c r="A18" s="88" t="s">
        <v>4</v>
      </c>
      <c r="B18" s="88" t="s">
        <v>13</v>
      </c>
      <c r="C18" s="88" t="s">
        <v>14</v>
      </c>
      <c r="D18" s="89" t="s">
        <v>15</v>
      </c>
      <c r="E18" s="90"/>
      <c r="F18" s="90"/>
      <c r="G18" s="90"/>
      <c r="H18" s="91"/>
    </row>
    <row r="19" spans="1:8" ht="85.2" customHeight="1" x14ac:dyDescent="0.3">
      <c r="A19" s="88"/>
      <c r="B19" s="88"/>
      <c r="C19" s="88"/>
      <c r="D19" s="6" t="s">
        <v>16</v>
      </c>
      <c r="E19" s="6" t="s">
        <v>17</v>
      </c>
      <c r="F19" s="6" t="s">
        <v>18</v>
      </c>
      <c r="G19" s="6" t="s">
        <v>19</v>
      </c>
      <c r="H19" s="6" t="s">
        <v>20</v>
      </c>
    </row>
    <row r="20" spans="1:8" x14ac:dyDescent="0.3">
      <c r="A20" s="6">
        <v>1</v>
      </c>
      <c r="B20" s="6">
        <v>2</v>
      </c>
      <c r="C20" s="15">
        <v>3</v>
      </c>
      <c r="D20" s="6">
        <v>4</v>
      </c>
      <c r="E20" s="6">
        <v>5</v>
      </c>
      <c r="F20" s="6">
        <v>6</v>
      </c>
      <c r="G20" s="6">
        <v>7</v>
      </c>
      <c r="H20" s="6">
        <v>8</v>
      </c>
    </row>
    <row r="21" spans="1:8" ht="16.95" customHeight="1" x14ac:dyDescent="0.3">
      <c r="A21" s="13"/>
      <c r="B21" s="9"/>
      <c r="C21" s="11" t="s">
        <v>21</v>
      </c>
      <c r="D21" s="20"/>
      <c r="E21" s="20"/>
      <c r="F21" s="20"/>
      <c r="G21" s="20"/>
      <c r="H21" s="20"/>
    </row>
    <row r="22" spans="1:8" x14ac:dyDescent="0.3">
      <c r="A22" s="13"/>
      <c r="B22" s="6"/>
      <c r="C22" s="32"/>
      <c r="D22" s="36"/>
      <c r="E22" s="36"/>
      <c r="F22" s="36"/>
      <c r="G22" s="20"/>
      <c r="H22" s="20">
        <f>SUM(D22:G22)</f>
        <v>0</v>
      </c>
    </row>
    <row r="23" spans="1:8" ht="16.95" customHeight="1" x14ac:dyDescent="0.3">
      <c r="A23" s="6"/>
      <c r="B23" s="9"/>
      <c r="C23" s="11" t="s">
        <v>22</v>
      </c>
      <c r="D23" s="20">
        <f>SUM(D22:D22)</f>
        <v>0</v>
      </c>
      <c r="E23" s="20">
        <f>SUM(E22:E22)</f>
        <v>0</v>
      </c>
      <c r="F23" s="20">
        <f>SUM(F22:F22)</f>
        <v>0</v>
      </c>
      <c r="G23" s="20">
        <f>SUM(G22:G22)</f>
        <v>0</v>
      </c>
      <c r="H23" s="20">
        <f>SUM(D23:G23)</f>
        <v>0</v>
      </c>
    </row>
    <row r="24" spans="1:8" ht="16.95" customHeight="1" x14ac:dyDescent="0.3">
      <c r="A24" s="6"/>
      <c r="B24" s="9"/>
      <c r="C24" s="10" t="s">
        <v>23</v>
      </c>
      <c r="D24" s="20"/>
      <c r="E24" s="20"/>
      <c r="F24" s="20"/>
      <c r="G24" s="20"/>
      <c r="H24" s="20"/>
    </row>
    <row r="25" spans="1:8" s="14" customFormat="1" ht="31.2" x14ac:dyDescent="0.3">
      <c r="A25" s="6">
        <v>1</v>
      </c>
      <c r="B25" s="6" t="s">
        <v>24</v>
      </c>
      <c r="C25" s="32" t="s">
        <v>25</v>
      </c>
      <c r="D25" s="20">
        <v>4653.5189906982996</v>
      </c>
      <c r="E25" s="20">
        <v>193.15330438929999</v>
      </c>
      <c r="F25" s="20">
        <v>0</v>
      </c>
      <c r="G25" s="20">
        <v>0</v>
      </c>
      <c r="H25" s="20">
        <v>4846.6722950876001</v>
      </c>
    </row>
    <row r="26" spans="1:8" x14ac:dyDescent="0.3">
      <c r="A26" s="6">
        <v>2</v>
      </c>
      <c r="B26" s="6" t="s">
        <v>26</v>
      </c>
      <c r="C26" s="32" t="s">
        <v>27</v>
      </c>
      <c r="D26" s="20">
        <v>1373.4156667254999</v>
      </c>
      <c r="E26" s="20">
        <v>3.8895111606770998</v>
      </c>
      <c r="F26" s="20">
        <v>3052.011580112</v>
      </c>
      <c r="G26" s="20">
        <v>0</v>
      </c>
      <c r="H26" s="20">
        <v>4429.3167579982</v>
      </c>
    </row>
    <row r="27" spans="1:8" x14ac:dyDescent="0.3">
      <c r="A27" s="6">
        <v>3</v>
      </c>
      <c r="B27" s="6" t="s">
        <v>28</v>
      </c>
      <c r="C27" s="32" t="s">
        <v>29</v>
      </c>
      <c r="D27" s="20">
        <v>34.337017951707999</v>
      </c>
      <c r="E27" s="20">
        <v>0</v>
      </c>
      <c r="F27" s="20">
        <v>0</v>
      </c>
      <c r="G27" s="20">
        <v>0</v>
      </c>
      <c r="H27" s="20">
        <v>34.337017951707999</v>
      </c>
    </row>
    <row r="28" spans="1:8" ht="16.95" customHeight="1" x14ac:dyDescent="0.3">
      <c r="A28" s="6"/>
      <c r="B28" s="9"/>
      <c r="C28" s="9" t="s">
        <v>30</v>
      </c>
      <c r="D28" s="20">
        <v>6061.2716753755003</v>
      </c>
      <c r="E28" s="20">
        <v>197.04281554997999</v>
      </c>
      <c r="F28" s="20">
        <v>3052.011580112</v>
      </c>
      <c r="G28" s="20">
        <v>0</v>
      </c>
      <c r="H28" s="20">
        <v>9310.3260710374998</v>
      </c>
    </row>
    <row r="29" spans="1:8" ht="16.95" customHeight="1" x14ac:dyDescent="0.3">
      <c r="A29" s="6"/>
      <c r="B29" s="9"/>
      <c r="C29" s="10" t="s">
        <v>31</v>
      </c>
      <c r="D29" s="20"/>
      <c r="E29" s="20"/>
      <c r="F29" s="20"/>
      <c r="G29" s="20"/>
      <c r="H29" s="20"/>
    </row>
    <row r="30" spans="1:8" s="14" customFormat="1" x14ac:dyDescent="0.3">
      <c r="A30" s="21"/>
      <c r="B30" s="21"/>
      <c r="C30" s="22"/>
      <c r="D30" s="20"/>
      <c r="E30" s="20"/>
      <c r="F30" s="20"/>
      <c r="G30" s="20"/>
      <c r="H30" s="20">
        <f>SUM(D30:G30)</f>
        <v>0</v>
      </c>
    </row>
    <row r="31" spans="1:8" ht="16.95" customHeight="1" x14ac:dyDescent="0.3">
      <c r="A31" s="6"/>
      <c r="B31" s="9"/>
      <c r="C31" s="9" t="s">
        <v>32</v>
      </c>
      <c r="D31" s="20">
        <f>SUM(D30:D30)</f>
        <v>0</v>
      </c>
      <c r="E31" s="20">
        <f>SUM(E30:E30)</f>
        <v>0</v>
      </c>
      <c r="F31" s="20">
        <f>SUM(F30:F30)</f>
        <v>0</v>
      </c>
      <c r="G31" s="20">
        <f>SUM(G30:G30)</f>
        <v>0</v>
      </c>
      <c r="H31" s="20">
        <f>SUM(D31:G31)</f>
        <v>0</v>
      </c>
    </row>
    <row r="32" spans="1:8" ht="16.95" customHeight="1" x14ac:dyDescent="0.3">
      <c r="A32" s="13"/>
      <c r="B32" s="9"/>
      <c r="C32" s="11" t="s">
        <v>33</v>
      </c>
      <c r="D32" s="20"/>
      <c r="E32" s="20"/>
      <c r="F32" s="20"/>
      <c r="G32" s="20"/>
      <c r="H32" s="20"/>
    </row>
    <row r="33" spans="1:8" x14ac:dyDescent="0.3">
      <c r="A33" s="13"/>
      <c r="B33" s="6"/>
      <c r="C33" s="12"/>
      <c r="D33" s="20"/>
      <c r="E33" s="20"/>
      <c r="F33" s="20"/>
      <c r="G33" s="20"/>
      <c r="H33" s="20">
        <f>SUM(D33:G33)</f>
        <v>0</v>
      </c>
    </row>
    <row r="34" spans="1:8" ht="16.95" customHeight="1" x14ac:dyDescent="0.3">
      <c r="A34" s="6"/>
      <c r="B34" s="9"/>
      <c r="C34" s="11" t="s">
        <v>34</v>
      </c>
      <c r="D34" s="20">
        <f>SUM(D33:D33)</f>
        <v>0</v>
      </c>
      <c r="E34" s="20">
        <f>SUM(E33:E33)</f>
        <v>0</v>
      </c>
      <c r="F34" s="20">
        <f>SUM(F33:F33)</f>
        <v>0</v>
      </c>
      <c r="G34" s="20">
        <f>SUM(G33:G33)</f>
        <v>0</v>
      </c>
      <c r="H34" s="20">
        <f>SUM(D34:G34)</f>
        <v>0</v>
      </c>
    </row>
    <row r="35" spans="1:8" ht="16.95" customHeight="1" x14ac:dyDescent="0.3">
      <c r="A35" s="6"/>
      <c r="B35" s="9"/>
      <c r="C35" s="10" t="s">
        <v>35</v>
      </c>
      <c r="D35" s="20"/>
      <c r="E35" s="20"/>
      <c r="F35" s="20"/>
      <c r="G35" s="20"/>
      <c r="H35" s="20"/>
    </row>
    <row r="36" spans="1:8" s="14" customFormat="1" x14ac:dyDescent="0.3">
      <c r="A36" s="21"/>
      <c r="B36" s="21"/>
      <c r="C36" s="22"/>
      <c r="D36" s="20"/>
      <c r="E36" s="20"/>
      <c r="F36" s="20"/>
      <c r="G36" s="20"/>
      <c r="H36" s="20">
        <f>SUM(D36:G36)</f>
        <v>0</v>
      </c>
    </row>
    <row r="37" spans="1:8" ht="16.95" customHeight="1" x14ac:dyDescent="0.3">
      <c r="A37" s="6"/>
      <c r="B37" s="9"/>
      <c r="C37" s="9" t="s">
        <v>36</v>
      </c>
      <c r="D37" s="20">
        <f>SUM(D36:D36)</f>
        <v>0</v>
      </c>
      <c r="E37" s="20">
        <f>SUM(E36:E36)</f>
        <v>0</v>
      </c>
      <c r="F37" s="20">
        <f>SUM(F36:F36)</f>
        <v>0</v>
      </c>
      <c r="G37" s="20">
        <f>SUM(G36:G36)</f>
        <v>0</v>
      </c>
      <c r="H37" s="20">
        <f>SUM(D37:G37)</f>
        <v>0</v>
      </c>
    </row>
    <row r="38" spans="1:8" ht="34.200000000000003" customHeight="1" x14ac:dyDescent="0.3">
      <c r="A38" s="6"/>
      <c r="B38" s="9"/>
      <c r="C38" s="10" t="s">
        <v>37</v>
      </c>
      <c r="D38" s="20"/>
      <c r="E38" s="20"/>
      <c r="F38" s="20"/>
      <c r="G38" s="20"/>
      <c r="H38" s="20"/>
    </row>
    <row r="39" spans="1:8" s="14" customFormat="1" x14ac:dyDescent="0.3">
      <c r="A39" s="21"/>
      <c r="B39" s="21"/>
      <c r="C39" s="22"/>
      <c r="D39" s="20"/>
      <c r="E39" s="20"/>
      <c r="F39" s="20"/>
      <c r="G39" s="20"/>
      <c r="H39" s="20">
        <f>SUM(D39:G39)</f>
        <v>0</v>
      </c>
    </row>
    <row r="40" spans="1:8" ht="16.95" customHeight="1" x14ac:dyDescent="0.3">
      <c r="A40" s="6"/>
      <c r="B40" s="9"/>
      <c r="C40" s="9" t="s">
        <v>38</v>
      </c>
      <c r="D40" s="20">
        <f>SUM(D39:D39)</f>
        <v>0</v>
      </c>
      <c r="E40" s="20">
        <f>SUM(E39:E39)</f>
        <v>0</v>
      </c>
      <c r="F40" s="20">
        <f>SUM(F39:F39)</f>
        <v>0</v>
      </c>
      <c r="G40" s="20">
        <f>SUM(G39:G39)</f>
        <v>0</v>
      </c>
      <c r="H40" s="20">
        <f>SUM(D40:G40)</f>
        <v>0</v>
      </c>
    </row>
    <row r="41" spans="1:8" ht="16.95" customHeight="1" x14ac:dyDescent="0.3">
      <c r="A41" s="6"/>
      <c r="B41" s="9"/>
      <c r="C41" s="10" t="s">
        <v>39</v>
      </c>
      <c r="D41" s="20"/>
      <c r="E41" s="20"/>
      <c r="F41" s="20"/>
      <c r="G41" s="20"/>
      <c r="H41" s="20"/>
    </row>
    <row r="42" spans="1:8" s="14" customFormat="1" x14ac:dyDescent="0.3">
      <c r="A42" s="21"/>
      <c r="B42" s="21"/>
      <c r="C42" s="22"/>
      <c r="D42" s="20"/>
      <c r="E42" s="20"/>
      <c r="F42" s="20"/>
      <c r="G42" s="20"/>
      <c r="H42" s="20">
        <f>SUM(D42:G42)</f>
        <v>0</v>
      </c>
    </row>
    <row r="43" spans="1:8" ht="16.95" customHeight="1" x14ac:dyDescent="0.3">
      <c r="A43" s="6"/>
      <c r="B43" s="9"/>
      <c r="C43" s="9" t="s">
        <v>40</v>
      </c>
      <c r="D43" s="20">
        <f>SUM(D42:D42)</f>
        <v>0</v>
      </c>
      <c r="E43" s="20">
        <f>SUM(E42:E42)</f>
        <v>0</v>
      </c>
      <c r="F43" s="20">
        <f>SUM(F42:F42)</f>
        <v>0</v>
      </c>
      <c r="G43" s="20">
        <f>SUM(G42:G42)</f>
        <v>0</v>
      </c>
      <c r="H43" s="20">
        <f>SUM(D43:G43)</f>
        <v>0</v>
      </c>
    </row>
    <row r="44" spans="1:8" ht="16.95" customHeight="1" x14ac:dyDescent="0.3">
      <c r="A44" s="6"/>
      <c r="B44" s="9"/>
      <c r="C44" s="9" t="s">
        <v>41</v>
      </c>
      <c r="D44" s="20">
        <v>6061.2716753755003</v>
      </c>
      <c r="E44" s="20">
        <v>197.04281554997999</v>
      </c>
      <c r="F44" s="20">
        <v>3052.011580112</v>
      </c>
      <c r="G44" s="20">
        <v>0</v>
      </c>
      <c r="H44" s="20">
        <v>9310.3260710374998</v>
      </c>
    </row>
    <row r="45" spans="1:8" ht="16.95" customHeight="1" x14ac:dyDescent="0.3">
      <c r="A45" s="6"/>
      <c r="B45" s="9"/>
      <c r="C45" s="10" t="s">
        <v>42</v>
      </c>
      <c r="D45" s="20"/>
      <c r="E45" s="20"/>
      <c r="F45" s="20"/>
      <c r="G45" s="20"/>
      <c r="H45" s="20"/>
    </row>
    <row r="46" spans="1:8" ht="31.2" x14ac:dyDescent="0.3">
      <c r="A46" s="6">
        <v>4</v>
      </c>
      <c r="B46" s="6" t="s">
        <v>43</v>
      </c>
      <c r="C46" s="32" t="s">
        <v>44</v>
      </c>
      <c r="D46" s="20">
        <v>116.33797476746</v>
      </c>
      <c r="E46" s="20">
        <v>4.8288326097325998</v>
      </c>
      <c r="F46" s="20">
        <v>0</v>
      </c>
      <c r="G46" s="20">
        <v>0</v>
      </c>
      <c r="H46" s="20">
        <v>121.16680737719</v>
      </c>
    </row>
    <row r="47" spans="1:8" ht="31.2" x14ac:dyDescent="0.3">
      <c r="A47" s="6">
        <v>5</v>
      </c>
      <c r="B47" s="6" t="s">
        <v>43</v>
      </c>
      <c r="C47" s="32" t="s">
        <v>45</v>
      </c>
      <c r="D47" s="20">
        <v>28.719976150417999</v>
      </c>
      <c r="E47" s="20">
        <v>8.1334930478664996E-2</v>
      </c>
      <c r="F47" s="20">
        <v>0</v>
      </c>
      <c r="G47" s="20">
        <v>0</v>
      </c>
      <c r="H47" s="20">
        <v>28.801311080897001</v>
      </c>
    </row>
    <row r="48" spans="1:8" ht="31.2" x14ac:dyDescent="0.3">
      <c r="A48" s="6">
        <v>6</v>
      </c>
      <c r="B48" s="6" t="s">
        <v>43</v>
      </c>
      <c r="C48" s="32" t="s">
        <v>46</v>
      </c>
      <c r="D48" s="20">
        <v>0.68674035903414998</v>
      </c>
      <c r="E48" s="20">
        <v>0</v>
      </c>
      <c r="F48" s="20">
        <v>0</v>
      </c>
      <c r="G48" s="20">
        <v>0</v>
      </c>
      <c r="H48" s="20">
        <v>0.68674035903414998</v>
      </c>
    </row>
    <row r="49" spans="1:8" ht="16.95" customHeight="1" x14ac:dyDescent="0.3">
      <c r="A49" s="6"/>
      <c r="B49" s="9"/>
      <c r="C49" s="9" t="s">
        <v>47</v>
      </c>
      <c r="D49" s="20">
        <v>145.74469127691</v>
      </c>
      <c r="E49" s="20">
        <v>4.9101675402113001</v>
      </c>
      <c r="F49" s="20">
        <v>0</v>
      </c>
      <c r="G49" s="20">
        <v>0</v>
      </c>
      <c r="H49" s="20">
        <v>150.65485881711999</v>
      </c>
    </row>
    <row r="50" spans="1:8" ht="16.95" customHeight="1" x14ac:dyDescent="0.3">
      <c r="A50" s="6"/>
      <c r="B50" s="9"/>
      <c r="C50" s="9" t="s">
        <v>48</v>
      </c>
      <c r="D50" s="20">
        <v>6207.0163666524004</v>
      </c>
      <c r="E50" s="20">
        <v>201.95298309019</v>
      </c>
      <c r="F50" s="20">
        <v>3052.011580112</v>
      </c>
      <c r="G50" s="20">
        <v>0</v>
      </c>
      <c r="H50" s="20">
        <v>9460.9809298546006</v>
      </c>
    </row>
    <row r="51" spans="1:8" ht="16.95" customHeight="1" x14ac:dyDescent="0.3">
      <c r="A51" s="6"/>
      <c r="B51" s="9"/>
      <c r="C51" s="9" t="s">
        <v>49</v>
      </c>
      <c r="D51" s="20"/>
      <c r="E51" s="20"/>
      <c r="F51" s="20"/>
      <c r="G51" s="20"/>
      <c r="H51" s="20"/>
    </row>
    <row r="52" spans="1:8" ht="31.2" x14ac:dyDescent="0.3">
      <c r="A52" s="6">
        <v>7</v>
      </c>
      <c r="B52" s="6" t="s">
        <v>50</v>
      </c>
      <c r="C52" s="7" t="s">
        <v>51</v>
      </c>
      <c r="D52" s="20">
        <v>161.84902263306</v>
      </c>
      <c r="E52" s="20">
        <v>5.2709728586539999</v>
      </c>
      <c r="F52" s="20">
        <v>0</v>
      </c>
      <c r="G52" s="20">
        <v>0</v>
      </c>
      <c r="H52" s="20">
        <v>167.11999549172</v>
      </c>
    </row>
    <row r="53" spans="1:8" x14ac:dyDescent="0.3">
      <c r="A53" s="6">
        <v>8</v>
      </c>
      <c r="B53" s="6" t="s">
        <v>52</v>
      </c>
      <c r="C53" s="7" t="s">
        <v>27</v>
      </c>
      <c r="D53" s="20">
        <v>0</v>
      </c>
      <c r="E53" s="20">
        <v>0</v>
      </c>
      <c r="F53" s="20">
        <v>0</v>
      </c>
      <c r="G53" s="20">
        <v>69.477961458869004</v>
      </c>
      <c r="H53" s="20">
        <v>69.477961458869004</v>
      </c>
    </row>
    <row r="54" spans="1:8" x14ac:dyDescent="0.3">
      <c r="A54" s="6">
        <v>9</v>
      </c>
      <c r="B54" s="6" t="s">
        <v>53</v>
      </c>
      <c r="C54" s="7" t="s">
        <v>54</v>
      </c>
      <c r="D54" s="20">
        <v>0</v>
      </c>
      <c r="E54" s="20">
        <v>0</v>
      </c>
      <c r="F54" s="20">
        <v>0</v>
      </c>
      <c r="G54" s="20">
        <v>32.662905699981998</v>
      </c>
      <c r="H54" s="20">
        <v>32.662905699981998</v>
      </c>
    </row>
    <row r="55" spans="1:8" x14ac:dyDescent="0.3">
      <c r="A55" s="6">
        <v>10</v>
      </c>
      <c r="B55" s="6"/>
      <c r="C55" s="7" t="s">
        <v>55</v>
      </c>
      <c r="D55" s="20">
        <v>0</v>
      </c>
      <c r="E55" s="20">
        <v>0</v>
      </c>
      <c r="F55" s="20">
        <v>0</v>
      </c>
      <c r="G55" s="20">
        <v>3.7535873835567002</v>
      </c>
      <c r="H55" s="20">
        <v>3.7535873835567002</v>
      </c>
    </row>
    <row r="56" spans="1:8" x14ac:dyDescent="0.3">
      <c r="A56" s="6">
        <v>11</v>
      </c>
      <c r="B56" s="6"/>
      <c r="C56" s="7" t="s">
        <v>56</v>
      </c>
      <c r="D56" s="20">
        <v>0</v>
      </c>
      <c r="E56" s="20">
        <v>0</v>
      </c>
      <c r="F56" s="20">
        <v>0</v>
      </c>
      <c r="G56" s="20">
        <v>7.3294282893405001</v>
      </c>
      <c r="H56" s="20">
        <v>7.3294282893405001</v>
      </c>
    </row>
    <row r="57" spans="1:8" x14ac:dyDescent="0.3">
      <c r="A57" s="6">
        <v>12</v>
      </c>
      <c r="B57" s="6" t="s">
        <v>57</v>
      </c>
      <c r="C57" s="7" t="s">
        <v>58</v>
      </c>
      <c r="D57" s="20">
        <v>0</v>
      </c>
      <c r="E57" s="20">
        <v>0</v>
      </c>
      <c r="F57" s="20">
        <v>0</v>
      </c>
      <c r="G57" s="20">
        <v>35.495802407108997</v>
      </c>
      <c r="H57" s="20">
        <v>35.495802407108997</v>
      </c>
    </row>
    <row r="58" spans="1:8" x14ac:dyDescent="0.3">
      <c r="A58" s="6">
        <v>13</v>
      </c>
      <c r="B58" s="6" t="s">
        <v>59</v>
      </c>
      <c r="C58" s="7" t="s">
        <v>54</v>
      </c>
      <c r="D58" s="20">
        <v>0</v>
      </c>
      <c r="E58" s="20">
        <v>0</v>
      </c>
      <c r="F58" s="20">
        <v>0</v>
      </c>
      <c r="G58" s="20">
        <v>116.88437690838001</v>
      </c>
      <c r="H58" s="20">
        <v>116.88437690838001</v>
      </c>
    </row>
    <row r="59" spans="1:8" x14ac:dyDescent="0.3">
      <c r="A59" s="6">
        <v>14</v>
      </c>
      <c r="B59" s="6"/>
      <c r="C59" s="7" t="s">
        <v>60</v>
      </c>
      <c r="D59" s="20">
        <v>0</v>
      </c>
      <c r="E59" s="20">
        <v>0</v>
      </c>
      <c r="F59" s="20">
        <v>0</v>
      </c>
      <c r="G59" s="20">
        <v>23.285559462215002</v>
      </c>
      <c r="H59" s="20">
        <v>23.285559462215002</v>
      </c>
    </row>
    <row r="60" spans="1:8" x14ac:dyDescent="0.3">
      <c r="A60" s="6">
        <v>15</v>
      </c>
      <c r="B60" s="6"/>
      <c r="C60" s="7" t="s">
        <v>61</v>
      </c>
      <c r="D60" s="20">
        <v>0</v>
      </c>
      <c r="E60" s="20">
        <v>0</v>
      </c>
      <c r="F60" s="20">
        <v>0</v>
      </c>
      <c r="G60" s="20">
        <v>34.921816627647999</v>
      </c>
      <c r="H60" s="20">
        <v>34.921816627647999</v>
      </c>
    </row>
    <row r="61" spans="1:8" ht="16.95" customHeight="1" x14ac:dyDescent="0.3">
      <c r="A61" s="6"/>
      <c r="B61" s="9"/>
      <c r="C61" s="9" t="s">
        <v>62</v>
      </c>
      <c r="D61" s="20">
        <v>161.84902263306</v>
      </c>
      <c r="E61" s="20">
        <v>5.2709728586539999</v>
      </c>
      <c r="F61" s="20">
        <v>0</v>
      </c>
      <c r="G61" s="20">
        <v>323.81143823709999</v>
      </c>
      <c r="H61" s="20">
        <v>490.93143372881002</v>
      </c>
    </row>
    <row r="62" spans="1:8" ht="16.95" customHeight="1" x14ac:dyDescent="0.3">
      <c r="A62" s="6"/>
      <c r="B62" s="9"/>
      <c r="C62" s="9" t="s">
        <v>63</v>
      </c>
      <c r="D62" s="20">
        <v>6368.8653892855</v>
      </c>
      <c r="E62" s="20">
        <v>207.22395594885</v>
      </c>
      <c r="F62" s="20">
        <v>3052.011580112</v>
      </c>
      <c r="G62" s="20">
        <v>323.81143823709999</v>
      </c>
      <c r="H62" s="20">
        <v>9951.9123635834003</v>
      </c>
    </row>
    <row r="63" spans="1:8" ht="16.95" customHeight="1" x14ac:dyDescent="0.3">
      <c r="A63" s="6"/>
      <c r="B63" s="9"/>
      <c r="C63" s="9" t="s">
        <v>64</v>
      </c>
      <c r="D63" s="20"/>
      <c r="E63" s="20"/>
      <c r="F63" s="20"/>
      <c r="G63" s="20"/>
      <c r="H63" s="20"/>
    </row>
    <row r="64" spans="1:8" x14ac:dyDescent="0.3">
      <c r="A64" s="6"/>
      <c r="B64" s="6"/>
      <c r="C64" s="7"/>
      <c r="D64" s="20"/>
      <c r="E64" s="20"/>
      <c r="F64" s="20"/>
      <c r="G64" s="20"/>
      <c r="H64" s="20">
        <f>SUM(D64:G64)</f>
        <v>0</v>
      </c>
    </row>
    <row r="65" spans="1:8" ht="16.95" customHeight="1" x14ac:dyDescent="0.3">
      <c r="A65" s="6"/>
      <c r="B65" s="9"/>
      <c r="C65" s="9" t="s">
        <v>65</v>
      </c>
      <c r="D65" s="20">
        <f>SUM(D64:D64)</f>
        <v>0</v>
      </c>
      <c r="E65" s="20">
        <f>SUM(E64:E64)</f>
        <v>0</v>
      </c>
      <c r="F65" s="20">
        <f>SUM(F64:F64)</f>
        <v>0</v>
      </c>
      <c r="G65" s="20">
        <f>SUM(G64:G64)</f>
        <v>0</v>
      </c>
      <c r="H65" s="20">
        <f>SUM(D65:G65)</f>
        <v>0</v>
      </c>
    </row>
    <row r="66" spans="1:8" ht="16.95" customHeight="1" x14ac:dyDescent="0.3">
      <c r="A66" s="6"/>
      <c r="B66" s="9"/>
      <c r="C66" s="9" t="s">
        <v>66</v>
      </c>
      <c r="D66" s="20">
        <v>6368.8653892855</v>
      </c>
      <c r="E66" s="20">
        <v>207.22395594885</v>
      </c>
      <c r="F66" s="20">
        <v>3052.011580112</v>
      </c>
      <c r="G66" s="20">
        <v>323.81143823709999</v>
      </c>
      <c r="H66" s="20">
        <v>9951.9123635834003</v>
      </c>
    </row>
    <row r="67" spans="1:8" ht="153" customHeight="1" x14ac:dyDescent="0.3">
      <c r="A67" s="6"/>
      <c r="B67" s="9"/>
      <c r="C67" s="9" t="s">
        <v>67</v>
      </c>
      <c r="D67" s="20"/>
      <c r="E67" s="20"/>
      <c r="F67" s="20"/>
      <c r="G67" s="20"/>
      <c r="H67" s="20"/>
    </row>
    <row r="68" spans="1:8" x14ac:dyDescent="0.3">
      <c r="A68" s="6">
        <v>16</v>
      </c>
      <c r="B68" s="6" t="s">
        <v>68</v>
      </c>
      <c r="C68" s="7" t="s">
        <v>69</v>
      </c>
      <c r="D68" s="20">
        <v>0</v>
      </c>
      <c r="E68" s="20">
        <v>0</v>
      </c>
      <c r="F68" s="20">
        <v>0</v>
      </c>
      <c r="G68" s="20">
        <v>556.49236842104995</v>
      </c>
      <c r="H68" s="20">
        <v>556.49236842104995</v>
      </c>
    </row>
    <row r="69" spans="1:8" x14ac:dyDescent="0.3">
      <c r="A69" s="6">
        <v>17</v>
      </c>
      <c r="B69" s="6" t="s">
        <v>82</v>
      </c>
      <c r="C69" s="7" t="s">
        <v>84</v>
      </c>
      <c r="D69" s="20">
        <v>0</v>
      </c>
      <c r="E69" s="20">
        <v>0</v>
      </c>
      <c r="F69" s="20">
        <v>0</v>
      </c>
      <c r="G69" s="20">
        <v>290.79491054445998</v>
      </c>
      <c r="H69" s="20">
        <v>290.79491054445998</v>
      </c>
    </row>
    <row r="70" spans="1:8" x14ac:dyDescent="0.3">
      <c r="A70" s="6">
        <v>18</v>
      </c>
      <c r="B70" s="6" t="s">
        <v>83</v>
      </c>
      <c r="C70" s="7" t="s">
        <v>85</v>
      </c>
      <c r="D70" s="20">
        <v>0</v>
      </c>
      <c r="E70" s="20">
        <v>0</v>
      </c>
      <c r="F70" s="20">
        <v>0</v>
      </c>
      <c r="G70" s="20">
        <v>17.519306253250001</v>
      </c>
      <c r="H70" s="20">
        <v>17.519306253250001</v>
      </c>
    </row>
    <row r="71" spans="1:8" ht="16.95" customHeight="1" x14ac:dyDescent="0.3">
      <c r="A71" s="6"/>
      <c r="B71" s="9"/>
      <c r="C71" s="9" t="s">
        <v>81</v>
      </c>
      <c r="D71" s="20">
        <v>0</v>
      </c>
      <c r="E71" s="20">
        <v>0</v>
      </c>
      <c r="F71" s="20">
        <v>0</v>
      </c>
      <c r="G71" s="20">
        <v>864.80658521876001</v>
      </c>
      <c r="H71" s="20">
        <v>864.80658521876001</v>
      </c>
    </row>
    <row r="72" spans="1:8" ht="16.95" customHeight="1" x14ac:dyDescent="0.3">
      <c r="A72" s="6"/>
      <c r="B72" s="9"/>
      <c r="C72" s="9" t="s">
        <v>80</v>
      </c>
      <c r="D72" s="20">
        <v>6368.8653892855</v>
      </c>
      <c r="E72" s="20">
        <v>207.22395594885</v>
      </c>
      <c r="F72" s="20">
        <v>3052.011580112</v>
      </c>
      <c r="G72" s="20">
        <v>1188.6180234558999</v>
      </c>
      <c r="H72" s="20">
        <v>10816.718948801999</v>
      </c>
    </row>
    <row r="73" spans="1:8" ht="16.95" customHeight="1" x14ac:dyDescent="0.3">
      <c r="A73" s="6"/>
      <c r="B73" s="9"/>
      <c r="C73" s="9" t="s">
        <v>79</v>
      </c>
      <c r="D73" s="20"/>
      <c r="E73" s="20"/>
      <c r="F73" s="20"/>
      <c r="G73" s="20"/>
      <c r="H73" s="20"/>
    </row>
    <row r="74" spans="1:8" ht="34.200000000000003" customHeight="1" x14ac:dyDescent="0.3">
      <c r="A74" s="6">
        <v>19</v>
      </c>
      <c r="B74" s="6" t="s">
        <v>78</v>
      </c>
      <c r="C74" s="7" t="s">
        <v>77</v>
      </c>
      <c r="D74" s="20">
        <f>D72 * 3%</f>
        <v>191.065961678565</v>
      </c>
      <c r="E74" s="20">
        <f>E72 * 3%</f>
        <v>6.2167186784655</v>
      </c>
      <c r="F74" s="20">
        <f>F72 * 3%</f>
        <v>91.560347403359998</v>
      </c>
      <c r="G74" s="20">
        <f>G72 * 3%</f>
        <v>35.658540703676998</v>
      </c>
      <c r="H74" s="20">
        <f>SUM(D74:G74)</f>
        <v>324.50156846406747</v>
      </c>
    </row>
    <row r="75" spans="1:8" ht="16.95" customHeight="1" x14ac:dyDescent="0.3">
      <c r="A75" s="6"/>
      <c r="B75" s="9"/>
      <c r="C75" s="9" t="s">
        <v>76</v>
      </c>
      <c r="D75" s="20">
        <f>D74</f>
        <v>191.065961678565</v>
      </c>
      <c r="E75" s="20">
        <f>E74</f>
        <v>6.2167186784655</v>
      </c>
      <c r="F75" s="20">
        <f>F74</f>
        <v>91.560347403359998</v>
      </c>
      <c r="G75" s="20">
        <f>G74</f>
        <v>35.658540703676998</v>
      </c>
      <c r="H75" s="20">
        <f>SUM(D75:G75)</f>
        <v>324.50156846406747</v>
      </c>
    </row>
    <row r="76" spans="1:8" ht="16.95" customHeight="1" x14ac:dyDescent="0.3">
      <c r="A76" s="6"/>
      <c r="B76" s="9"/>
      <c r="C76" s="9" t="s">
        <v>75</v>
      </c>
      <c r="D76" s="20">
        <f>D75 + D72</f>
        <v>6559.9313509640651</v>
      </c>
      <c r="E76" s="20">
        <f>E75 + E72</f>
        <v>213.4406746273155</v>
      </c>
      <c r="F76" s="20">
        <f>F75 + F72</f>
        <v>3143.5719275153601</v>
      </c>
      <c r="G76" s="20">
        <f>G75 + G72</f>
        <v>1224.276564159577</v>
      </c>
      <c r="H76" s="20">
        <f>SUM(D76:G76)</f>
        <v>11141.220517266316</v>
      </c>
    </row>
    <row r="77" spans="1:8" ht="16.95" customHeight="1" x14ac:dyDescent="0.3">
      <c r="A77" s="6"/>
      <c r="B77" s="9"/>
      <c r="C77" s="9" t="s">
        <v>74</v>
      </c>
      <c r="D77" s="20"/>
      <c r="E77" s="20"/>
      <c r="F77" s="20"/>
      <c r="G77" s="20"/>
      <c r="H77" s="20"/>
    </row>
    <row r="78" spans="1:8" ht="16.95" customHeight="1" x14ac:dyDescent="0.3">
      <c r="A78" s="6">
        <v>20</v>
      </c>
      <c r="B78" s="6" t="s">
        <v>73</v>
      </c>
      <c r="C78" s="7" t="s">
        <v>72</v>
      </c>
      <c r="D78" s="20">
        <f>D76 * 20%</f>
        <v>1311.9862701928132</v>
      </c>
      <c r="E78" s="20">
        <f>E76 * 20%</f>
        <v>42.688134925463103</v>
      </c>
      <c r="F78" s="20">
        <f>F76 * 20%</f>
        <v>628.71438550307209</v>
      </c>
      <c r="G78" s="20">
        <f>G76 * 20%</f>
        <v>244.8553128319154</v>
      </c>
      <c r="H78" s="20">
        <f>SUM(D78:G78)</f>
        <v>2228.244103453264</v>
      </c>
    </row>
    <row r="79" spans="1:8" ht="16.95" customHeight="1" x14ac:dyDescent="0.3">
      <c r="A79" s="6"/>
      <c r="B79" s="9"/>
      <c r="C79" s="9" t="s">
        <v>71</v>
      </c>
      <c r="D79" s="20">
        <f>D78</f>
        <v>1311.9862701928132</v>
      </c>
      <c r="E79" s="20">
        <f>E78</f>
        <v>42.688134925463103</v>
      </c>
      <c r="F79" s="20">
        <f>F78</f>
        <v>628.71438550307209</v>
      </c>
      <c r="G79" s="20">
        <f>G78</f>
        <v>244.8553128319154</v>
      </c>
      <c r="H79" s="20">
        <f>SUM(D79:G79)</f>
        <v>2228.244103453264</v>
      </c>
    </row>
    <row r="80" spans="1:8" ht="16.95" customHeight="1" x14ac:dyDescent="0.3">
      <c r="A80" s="6"/>
      <c r="B80" s="9"/>
      <c r="C80" s="9" t="s">
        <v>70</v>
      </c>
      <c r="D80" s="20">
        <f>D79 + D76</f>
        <v>7871.9176211568783</v>
      </c>
      <c r="E80" s="20">
        <f>E79 + E76</f>
        <v>256.12880955277859</v>
      </c>
      <c r="F80" s="20">
        <f>F79 + F76</f>
        <v>3772.2863130184323</v>
      </c>
      <c r="G80" s="20">
        <f>G79 + G76</f>
        <v>1469.1318769914924</v>
      </c>
      <c r="H80" s="20">
        <f>SUM(D80:G80)</f>
        <v>13369.464620719582</v>
      </c>
    </row>
  </sheetData>
  <mergeCells count="5">
    <mergeCell ref="A13:H13"/>
    <mergeCell ref="A18:A19"/>
    <mergeCell ref="B18:B19"/>
    <mergeCell ref="C18:C19"/>
    <mergeCell ref="D18:H18"/>
  </mergeCells>
  <pageMargins left="0.19700000000000001" right="0.157" top="0.19700000000000001" bottom="0.19700000000000001" header="0.51200000000000001" footer="0.51200000000000001"/>
  <pageSetup paperSize="9" scale="43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86</v>
      </c>
    </row>
    <row r="2" spans="1:14" ht="45.75" customHeight="1" x14ac:dyDescent="0.3">
      <c r="A2" s="1"/>
      <c r="B2" s="1" t="s">
        <v>87</v>
      </c>
      <c r="C2" s="85" t="s">
        <v>178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88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89</v>
      </c>
      <c r="C7" s="29"/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90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91</v>
      </c>
      <c r="C13" s="25" t="s">
        <v>92</v>
      </c>
      <c r="D13" s="19">
        <v>1638.75</v>
      </c>
      <c r="E13" s="19">
        <v>143.06</v>
      </c>
      <c r="F13" s="19">
        <v>0</v>
      </c>
      <c r="G13" s="19">
        <v>0</v>
      </c>
      <c r="H13" s="19">
        <v>1781.81</v>
      </c>
      <c r="J13" s="5"/>
    </row>
    <row r="14" spans="1:14" ht="16.95" customHeight="1" x14ac:dyDescent="0.3">
      <c r="A14" s="6"/>
      <c r="B14" s="9"/>
      <c r="C14" s="9" t="s">
        <v>93</v>
      </c>
      <c r="D14" s="19">
        <v>1638.75</v>
      </c>
      <c r="E14" s="19">
        <v>143.06</v>
      </c>
      <c r="F14" s="19">
        <v>0</v>
      </c>
      <c r="G14" s="19">
        <v>0</v>
      </c>
      <c r="H14" s="19">
        <v>1781.81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86</v>
      </c>
    </row>
    <row r="2" spans="1:14" ht="45.75" customHeight="1" x14ac:dyDescent="0.3">
      <c r="A2" s="1"/>
      <c r="B2" s="1" t="s">
        <v>87</v>
      </c>
      <c r="C2" s="85" t="s">
        <v>179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94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89</v>
      </c>
      <c r="C7" s="29" t="s">
        <v>69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90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95</v>
      </c>
      <c r="C13" s="25" t="s">
        <v>69</v>
      </c>
      <c r="D13" s="19">
        <v>0</v>
      </c>
      <c r="E13" s="19">
        <v>0</v>
      </c>
      <c r="F13" s="19">
        <v>0</v>
      </c>
      <c r="G13" s="19">
        <v>204.58500000000001</v>
      </c>
      <c r="H13" s="19">
        <v>204.58500000000001</v>
      </c>
      <c r="J13" s="5"/>
    </row>
    <row r="14" spans="1:14" ht="16.95" customHeight="1" x14ac:dyDescent="0.3">
      <c r="A14" s="6"/>
      <c r="B14" s="9"/>
      <c r="C14" s="9" t="s">
        <v>93</v>
      </c>
      <c r="D14" s="19">
        <v>0</v>
      </c>
      <c r="E14" s="19">
        <v>0</v>
      </c>
      <c r="F14" s="19">
        <v>0</v>
      </c>
      <c r="G14" s="19">
        <v>204.58500000000001</v>
      </c>
      <c r="H14" s="19">
        <v>204.58500000000001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86</v>
      </c>
    </row>
    <row r="2" spans="1:14" ht="45.75" customHeight="1" x14ac:dyDescent="0.3">
      <c r="A2" s="1"/>
      <c r="B2" s="1" t="s">
        <v>87</v>
      </c>
      <c r="C2" s="85" t="s">
        <v>180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96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89</v>
      </c>
      <c r="C7" s="29" t="s">
        <v>97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90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98</v>
      </c>
      <c r="C13" s="25" t="s">
        <v>27</v>
      </c>
      <c r="D13" s="19">
        <v>1373.4156667254999</v>
      </c>
      <c r="E13" s="19">
        <v>3.8895111606770998</v>
      </c>
      <c r="F13" s="19">
        <v>3052.011580112</v>
      </c>
      <c r="G13" s="19">
        <v>0</v>
      </c>
      <c r="H13" s="19">
        <v>4429.3167579982</v>
      </c>
      <c r="J13" s="5"/>
    </row>
    <row r="14" spans="1:14" ht="16.95" customHeight="1" x14ac:dyDescent="0.3">
      <c r="A14" s="6"/>
      <c r="B14" s="9"/>
      <c r="C14" s="9" t="s">
        <v>93</v>
      </c>
      <c r="D14" s="19">
        <v>1373.4156667254999</v>
      </c>
      <c r="E14" s="19">
        <v>3.8895111606770998</v>
      </c>
      <c r="F14" s="19">
        <v>3052.011580112</v>
      </c>
      <c r="G14" s="19">
        <v>0</v>
      </c>
      <c r="H14" s="19">
        <v>4429.3167579982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86</v>
      </c>
    </row>
    <row r="2" spans="1:14" ht="45.75" customHeight="1" x14ac:dyDescent="0.3">
      <c r="A2" s="1"/>
      <c r="B2" s="1" t="s">
        <v>87</v>
      </c>
      <c r="C2" s="85" t="s">
        <v>181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99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89</v>
      </c>
      <c r="C7" s="29"/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90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100</v>
      </c>
      <c r="C13" s="25" t="s">
        <v>101</v>
      </c>
      <c r="D13" s="19">
        <v>0</v>
      </c>
      <c r="E13" s="19">
        <v>0</v>
      </c>
      <c r="F13" s="19">
        <v>0</v>
      </c>
      <c r="G13" s="19">
        <v>69.477961458869004</v>
      </c>
      <c r="H13" s="19">
        <v>69.477961458869004</v>
      </c>
      <c r="J13" s="5"/>
    </row>
    <row r="14" spans="1:14" ht="16.95" customHeight="1" x14ac:dyDescent="0.3">
      <c r="A14" s="6"/>
      <c r="B14" s="9"/>
      <c r="C14" s="9" t="s">
        <v>93</v>
      </c>
      <c r="D14" s="19">
        <v>0</v>
      </c>
      <c r="E14" s="19">
        <v>0</v>
      </c>
      <c r="F14" s="19">
        <v>0</v>
      </c>
      <c r="G14" s="19">
        <v>69.477961458869004</v>
      </c>
      <c r="H14" s="19">
        <v>69.477961458869004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86</v>
      </c>
    </row>
    <row r="2" spans="1:14" ht="45.75" customHeight="1" x14ac:dyDescent="0.3">
      <c r="A2" s="1"/>
      <c r="B2" s="1" t="s">
        <v>87</v>
      </c>
      <c r="C2" s="85" t="s">
        <v>182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102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89</v>
      </c>
      <c r="C7" s="29" t="s">
        <v>103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90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95</v>
      </c>
      <c r="C13" s="25" t="s">
        <v>103</v>
      </c>
      <c r="D13" s="19">
        <v>0</v>
      </c>
      <c r="E13" s="19">
        <v>0</v>
      </c>
      <c r="F13" s="19">
        <v>0</v>
      </c>
      <c r="G13" s="19">
        <v>291.62444384474998</v>
      </c>
      <c r="H13" s="19">
        <v>291.62444384474998</v>
      </c>
      <c r="J13" s="5"/>
    </row>
    <row r="14" spans="1:14" ht="16.95" customHeight="1" x14ac:dyDescent="0.3">
      <c r="A14" s="6"/>
      <c r="B14" s="9"/>
      <c r="C14" s="9" t="s">
        <v>93</v>
      </c>
      <c r="D14" s="19">
        <v>0</v>
      </c>
      <c r="E14" s="19">
        <v>0</v>
      </c>
      <c r="F14" s="19">
        <v>0</v>
      </c>
      <c r="G14" s="19">
        <v>291.62444384474998</v>
      </c>
      <c r="H14" s="19">
        <v>291.62444384474998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86</v>
      </c>
    </row>
    <row r="2" spans="1:14" ht="45.75" customHeight="1" x14ac:dyDescent="0.3">
      <c r="A2" s="1"/>
      <c r="B2" s="1" t="s">
        <v>87</v>
      </c>
      <c r="C2" s="85" t="s">
        <v>183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104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89</v>
      </c>
      <c r="C7" s="29" t="s">
        <v>105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90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106</v>
      </c>
      <c r="C13" s="25" t="s">
        <v>29</v>
      </c>
      <c r="D13" s="19">
        <v>31.469082125604</v>
      </c>
      <c r="E13" s="19">
        <v>0</v>
      </c>
      <c r="F13" s="19">
        <v>0</v>
      </c>
      <c r="G13" s="19">
        <v>0</v>
      </c>
      <c r="H13" s="19">
        <v>31.469082125604</v>
      </c>
      <c r="J13" s="5"/>
    </row>
    <row r="14" spans="1:14" ht="16.95" customHeight="1" x14ac:dyDescent="0.3">
      <c r="A14" s="6"/>
      <c r="B14" s="9"/>
      <c r="C14" s="9" t="s">
        <v>93</v>
      </c>
      <c r="D14" s="19">
        <v>31.469082125604</v>
      </c>
      <c r="E14" s="19">
        <v>0</v>
      </c>
      <c r="F14" s="19">
        <v>0</v>
      </c>
      <c r="G14" s="19">
        <v>0</v>
      </c>
      <c r="H14" s="19">
        <v>31.469082125604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86</v>
      </c>
    </row>
    <row r="2" spans="1:14" ht="45.75" customHeight="1" x14ac:dyDescent="0.3">
      <c r="A2" s="1"/>
      <c r="B2" s="1" t="s">
        <v>87</v>
      </c>
      <c r="C2" s="85" t="s">
        <v>184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107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89</v>
      </c>
      <c r="C7" s="29" t="s">
        <v>103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90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108</v>
      </c>
      <c r="C13" s="25" t="s">
        <v>103</v>
      </c>
      <c r="D13" s="19">
        <v>0</v>
      </c>
      <c r="E13" s="19">
        <v>0</v>
      </c>
      <c r="F13" s="19">
        <v>0</v>
      </c>
      <c r="G13" s="19">
        <v>144504.34782609</v>
      </c>
      <c r="H13" s="19">
        <v>144504.34782609</v>
      </c>
      <c r="J13" s="5"/>
    </row>
    <row r="14" spans="1:14" ht="16.95" customHeight="1" x14ac:dyDescent="0.3">
      <c r="A14" s="6"/>
      <c r="B14" s="9"/>
      <c r="C14" s="9" t="s">
        <v>93</v>
      </c>
      <c r="D14" s="19">
        <v>0</v>
      </c>
      <c r="E14" s="19">
        <v>0</v>
      </c>
      <c r="F14" s="19">
        <v>0</v>
      </c>
      <c r="G14" s="19">
        <v>144504.34782609</v>
      </c>
      <c r="H14" s="19">
        <v>144504.34782609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14</vt:i4>
      </vt:variant>
    </vt:vector>
  </HeadingPairs>
  <TitlesOfParts>
    <vt:vector size="14" baseType="lpstr">
      <vt:lpstr>Сводка затрат</vt:lpstr>
      <vt:lpstr>ССР</vt:lpstr>
      <vt:lpstr>ОСР 525-02-01</vt:lpstr>
      <vt:lpstr>ОСР 525-12-01</vt:lpstr>
      <vt:lpstr>ОСР 553-02-01</vt:lpstr>
      <vt:lpstr>ОСР 553-09-01</vt:lpstr>
      <vt:lpstr>ОСР 553-12-01</vt:lpstr>
      <vt:lpstr>ОСР 556-02-01</vt:lpstr>
      <vt:lpstr>ОСР 556-12-01</vt:lpstr>
      <vt:lpstr>ОСР 525-02-01(1)</vt:lpstr>
      <vt:lpstr>ОСР 525-09-01</vt:lpstr>
      <vt:lpstr>ОСР 525-12-01(1)</vt:lpstr>
      <vt:lpstr>Источники ЦИ</vt:lpstr>
      <vt:lpstr>Цена МАТ и ОБ по ТКП</vt:lpstr>
    </vt:vector>
  </TitlesOfParts>
  <Company>Hydroproject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sasha prosekova</cp:lastModifiedBy>
  <dcterms:created xsi:type="dcterms:W3CDTF">2021-08-10T06:39:51Z</dcterms:created>
  <dcterms:modified xsi:type="dcterms:W3CDTF">2025-11-18T09:13:36Z</dcterms:modified>
</cp:coreProperties>
</file>